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0" yWindow="960" windowWidth="19320" windowHeight="6375"/>
  </bookViews>
  <sheets>
    <sheet name="Центральная дом №4г" sheetId="3" r:id="rId1"/>
    <sheet name="статьи Центр 4г" sheetId="4" r:id="rId2"/>
    <sheet name="упр Центр 4г" sheetId="1" r:id="rId3"/>
    <sheet name="ресурсы Центр дом № 4г" sheetId="5" r:id="rId4"/>
  </sheets>
  <calcPr calcId="125725"/>
</workbook>
</file>

<file path=xl/calcChain.xml><?xml version="1.0" encoding="utf-8"?>
<calcChain xmlns="http://schemas.openxmlformats.org/spreadsheetml/2006/main">
  <c r="N43" i="5"/>
  <c r="N39"/>
  <c r="N35"/>
  <c r="N31"/>
  <c r="N27"/>
  <c r="N21"/>
  <c r="N17"/>
  <c r="N13"/>
  <c r="N9"/>
  <c r="B5"/>
  <c r="N5" s="1"/>
  <c r="T38" i="4" l="1"/>
  <c r="N34" i="1"/>
  <c r="O34" s="1"/>
  <c r="N33"/>
  <c r="O33" s="1"/>
  <c r="N32"/>
  <c r="O32" s="1"/>
  <c r="N31"/>
  <c r="O31" s="1"/>
  <c r="N30"/>
  <c r="O30" s="1"/>
  <c r="N29"/>
  <c r="O29" s="1"/>
  <c r="N28"/>
  <c r="O28" s="1"/>
  <c r="N27"/>
  <c r="O27" s="1"/>
  <c r="N26"/>
  <c r="O26" s="1"/>
  <c r="N25"/>
  <c r="O25" s="1"/>
  <c r="N24"/>
  <c r="O24" s="1"/>
  <c r="N23"/>
  <c r="O23" s="1"/>
  <c r="N22"/>
  <c r="O22" s="1"/>
  <c r="N21"/>
  <c r="O21" s="1"/>
  <c r="N20"/>
  <c r="O20" s="1"/>
  <c r="N19"/>
  <c r="O19" s="1"/>
  <c r="N18"/>
  <c r="O18" s="1"/>
  <c r="N17"/>
  <c r="O17" s="1"/>
  <c r="N16"/>
  <c r="O16" s="1"/>
  <c r="N15"/>
  <c r="O15" s="1"/>
  <c r="N14"/>
  <c r="O14" s="1"/>
  <c r="N13"/>
  <c r="O13" s="1"/>
  <c r="N12"/>
  <c r="O12" s="1"/>
  <c r="N11"/>
  <c r="M10"/>
  <c r="L10"/>
  <c r="K10"/>
  <c r="J10"/>
  <c r="I10"/>
  <c r="H10"/>
  <c r="G10"/>
  <c r="F10"/>
  <c r="E10"/>
  <c r="D10"/>
  <c r="C10"/>
  <c r="B10"/>
  <c r="N9"/>
  <c r="O9" s="1"/>
  <c r="N8"/>
  <c r="O8" s="1"/>
  <c r="N7"/>
  <c r="M6"/>
  <c r="L6"/>
  <c r="K6"/>
  <c r="J6"/>
  <c r="I6"/>
  <c r="H6"/>
  <c r="G6"/>
  <c r="F6"/>
  <c r="E6"/>
  <c r="D6"/>
  <c r="C6"/>
  <c r="B6"/>
  <c r="O7" l="1"/>
  <c r="N10"/>
  <c r="N6" s="1"/>
  <c r="O11"/>
  <c r="O10" s="1"/>
  <c r="O6" l="1"/>
  <c r="G45" i="3" l="1"/>
  <c r="F45"/>
  <c r="E45"/>
  <c r="G43"/>
  <c r="F43"/>
  <c r="E43"/>
  <c r="G42"/>
  <c r="F42"/>
  <c r="E42"/>
  <c r="D41"/>
  <c r="F41" s="1"/>
  <c r="C41"/>
  <c r="B41"/>
  <c r="G41" s="1"/>
  <c r="G39"/>
  <c r="F39"/>
  <c r="E39"/>
  <c r="G38"/>
  <c r="F38"/>
  <c r="E38"/>
  <c r="D37"/>
  <c r="C37"/>
  <c r="E37" s="1"/>
  <c r="B37"/>
  <c r="E11"/>
  <c r="E14" s="1"/>
  <c r="E15" s="1"/>
  <c r="E10"/>
  <c r="E9"/>
  <c r="G37" l="1"/>
  <c r="F37"/>
  <c r="E41"/>
  <c r="E46"/>
  <c r="G46"/>
  <c r="E12" s="1"/>
  <c r="E13" s="1"/>
  <c r="G13" s="1"/>
  <c r="B46"/>
  <c r="D46"/>
  <c r="C46"/>
  <c r="F46" l="1"/>
  <c r="N35" i="1" l="1"/>
  <c r="O35" l="1"/>
</calcChain>
</file>

<file path=xl/sharedStrings.xml><?xml version="1.0" encoding="utf-8"?>
<sst xmlns="http://schemas.openxmlformats.org/spreadsheetml/2006/main" count="316" uniqueCount="132">
  <si>
    <t>д. Нифантово,  ул. Центральная дом № 4г</t>
  </si>
  <si>
    <t>площадь дома</t>
  </si>
  <si>
    <t>кв. м.</t>
  </si>
  <si>
    <t>СТАТЬИ ЗАТРАТ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</si>
  <si>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</si>
  <si>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</si>
  <si>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</si>
  <si>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</si>
  <si>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</si>
  <si>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</si>
  <si>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</si>
  <si>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</si>
  <si>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</si>
  <si>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</si>
  <si>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</si>
  <si>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</si>
  <si>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за год</t>
  </si>
  <si>
    <t>на 1 кв. м. в месяц</t>
  </si>
  <si>
    <t>Управление многоквартирным домом</t>
  </si>
  <si>
    <t>оплата труда+ЕСН</t>
  </si>
  <si>
    <t>оплата труда</t>
  </si>
  <si>
    <t>ЕСН</t>
  </si>
  <si>
    <t>прочее</t>
  </si>
  <si>
    <t>в т. ч. электрики</t>
  </si>
  <si>
    <t>СБ-Сервис</t>
  </si>
  <si>
    <t>ООО Консультантово</t>
  </si>
  <si>
    <t>ОАО Ростелеком</t>
  </si>
  <si>
    <t>ООО Артол</t>
  </si>
  <si>
    <t>ОАО Мобильные телесистемы</t>
  </si>
  <si>
    <t>ООО Домофон</t>
  </si>
  <si>
    <t>Охрана</t>
  </si>
  <si>
    <t>НП СРО ЖКХ "МОУК"</t>
  </si>
  <si>
    <t>ООО Дженерал Ай-Ти (заправка катриджей)</t>
  </si>
  <si>
    <t>ОАО Шексна-Водоканал водосн 3-1</t>
  </si>
  <si>
    <t>Транспортные расходы</t>
  </si>
  <si>
    <t>аренда помещения</t>
  </si>
  <si>
    <t>Редакция газеты Звезда,  авансовый</t>
  </si>
  <si>
    <t>заказные уведомления, конверты по авансовым</t>
  </si>
  <si>
    <t>Канцтовары,сантехника</t>
  </si>
  <si>
    <t>налоги : за выбросы (экология)</t>
  </si>
  <si>
    <t>налоги : НДС (за аренду)</t>
  </si>
  <si>
    <t>Многоквартирный дом по адресу: д. Нифантово, ул. Центральная, дом 4г</t>
  </si>
  <si>
    <t xml:space="preserve">ОТЧЕТ </t>
  </si>
  <si>
    <t xml:space="preserve">управляющей организации ООО "Жилкомсервис" </t>
  </si>
  <si>
    <t>руб.</t>
  </si>
  <si>
    <t>Наименование услуг</t>
  </si>
  <si>
    <t>итого затрат</t>
  </si>
  <si>
    <t>на 1 м2</t>
  </si>
  <si>
    <t>площадь, кв. м.</t>
  </si>
  <si>
    <t>Содержание лестничных клеток</t>
  </si>
  <si>
    <t>Содержание придомовой территории</t>
  </si>
  <si>
    <t>Обслуживание внутридомовых электрических сетей</t>
  </si>
  <si>
    <t>Содержание общедомового инженерного оборудования</t>
  </si>
  <si>
    <t>Содержание конструктивных элементов здания</t>
  </si>
  <si>
    <t>ВДГО</t>
  </si>
  <si>
    <t>дератизация и дезинсекция</t>
  </si>
  <si>
    <t>Сбор и вывоз ТБО</t>
  </si>
  <si>
    <t>Материальные затраты на ремонт</t>
  </si>
  <si>
    <t xml:space="preserve">ИТОГО </t>
  </si>
  <si>
    <t>налог УСНО 1%</t>
  </si>
  <si>
    <t>ИТОГО ЗАТРАТ</t>
  </si>
  <si>
    <t>СОБРАНО СРЕДСТВ НА ОПЛАТУ ПРЕДОСТАВЛЕННЫХ КОММУНАЛЬНЫХ УСЛУГ </t>
  </si>
  <si>
    <t>задолженность на 01.01.2015г</t>
  </si>
  <si>
    <t xml:space="preserve">начислено </t>
  </si>
  <si>
    <t xml:space="preserve">собрано </t>
  </si>
  <si>
    <t>долг</t>
  </si>
  <si>
    <t>% сбора</t>
  </si>
  <si>
    <t xml:space="preserve">холодное водоснабжение  </t>
  </si>
  <si>
    <t xml:space="preserve">водоотведение  </t>
  </si>
  <si>
    <t xml:space="preserve">отопление      </t>
  </si>
  <si>
    <t xml:space="preserve"> горячее водоснабжение   </t>
  </si>
  <si>
    <t>ВСЕГО</t>
  </si>
  <si>
    <t>Директор ООО "Жилкомсервис"</t>
  </si>
  <si>
    <t>Т.Н. Александрова</t>
  </si>
  <si>
    <t>д. Нифантово, ул. Центральная, дом № 4г</t>
  </si>
  <si>
    <t xml:space="preserve">                     в т.ч. оплата труда+ЕСН</t>
  </si>
  <si>
    <t xml:space="preserve">                     спецодежда и инвентарь</t>
  </si>
  <si>
    <t xml:space="preserve">                     прочие</t>
  </si>
  <si>
    <t>дератизация и дезинфекция</t>
  </si>
  <si>
    <t xml:space="preserve">                     сторонние организации</t>
  </si>
  <si>
    <t xml:space="preserve">                                          прочее</t>
  </si>
  <si>
    <t>Материалы на текущий ремонт</t>
  </si>
  <si>
    <t xml:space="preserve"> ПОДОМОВОЙ УЧЁТ 2015 ГОД</t>
  </si>
  <si>
    <t>расшифровка статьи: управление многоквартирным домом в подомовом учёте 2015 года</t>
  </si>
  <si>
    <t>1 кв 15</t>
  </si>
  <si>
    <t>2 кв 15г</t>
  </si>
  <si>
    <t>6 мес 15г</t>
  </si>
  <si>
    <t>3 кв 15</t>
  </si>
  <si>
    <t>9 месяцев 15</t>
  </si>
  <si>
    <t>4 кв 15</t>
  </si>
  <si>
    <t>2015 год</t>
  </si>
  <si>
    <t>по представленным услугам/работам по управлению, содержанию и  ремонту общего имущества многоквартирного дома и коммунальным услугам                                                                                            за период с 01.01.2015 по 31.12.2015 </t>
  </si>
  <si>
    <t>Задолженность за содержание и ремонт общедомового имущества  на 01.01.2015г</t>
  </si>
  <si>
    <t xml:space="preserve"> Начислено за содержание и ремонт общедомового имущества  в 2015г</t>
  </si>
  <si>
    <t>Собрано за содержание и ремонт общедомового имущества в 2015г</t>
  </si>
  <si>
    <t xml:space="preserve">  процент сбора в 2015 г</t>
  </si>
  <si>
    <t>Задолженность за содержание и ремонт общедомового имущества на 01.01.2016г.</t>
  </si>
  <si>
    <t>Израсходовано денежных средств за 2015 год</t>
  </si>
  <si>
    <t>Задолженность за коммунальные услуги (тепло, гор. и хол. вода, стоки) на 01.01.2016г.</t>
  </si>
  <si>
    <t>Общая задолженность за содержание и ремонт общедомового имущества  и коммунальные услуги на 01.01.2016г.</t>
  </si>
  <si>
    <t>За 2015 год:  собрано за содержание и ремонт общедомового имущества - израсходовано денежных средств</t>
  </si>
  <si>
    <t>За 2011-2015 год: собрано за содержание и ремонт общедомового имущества - израсходовано денежных средств</t>
  </si>
  <si>
    <t>Факт 2015 год, руб.</t>
  </si>
  <si>
    <t>утвержд. тариф на 2015г.</t>
  </si>
  <si>
    <t>задолженность на 01.01.2016г</t>
  </si>
  <si>
    <t>ООО НЦ Команда (кассовый аппарат)</t>
  </si>
  <si>
    <t>ОАО Шексна-Теплосеть, Газпром отопл 3-1</t>
  </si>
  <si>
    <t>ЧОУ ВОПФ уч-метод центр, ФГАОУ ВО СПбПУ, АНО Щит</t>
  </si>
  <si>
    <t>компания Тензор (програмное обеспечение)</t>
  </si>
  <si>
    <t>БУ ВО Центр информац технологий</t>
  </si>
  <si>
    <t xml:space="preserve">госпошлина на лицензирование </t>
  </si>
  <si>
    <t>ООО "Шекснинский бройлер",        ОАО "Шексна-Водоканал" всего</t>
  </si>
  <si>
    <t xml:space="preserve">ООО Газпром теплоэнерго Вологда, ОАО "Шексна-Теплосеть"  всего </t>
  </si>
  <si>
    <r>
      <rPr>
        <b/>
        <sz val="10"/>
        <color theme="1"/>
        <rFont val="Arial Cyr"/>
        <family val="2"/>
        <charset val="204"/>
      </rPr>
      <t xml:space="preserve">ОАО "Вологодская сбытовая компания" </t>
    </r>
    <r>
      <rPr>
        <sz val="10"/>
        <color theme="1"/>
        <rFont val="Arial Cyr"/>
        <family val="2"/>
        <charset val="204"/>
      </rPr>
      <t>элек-я МОП</t>
    </r>
  </si>
  <si>
    <t>Выставлено Гкал в 2011- 2015 году организацией ОАО Шексна-Теплосеть" ООО "Жилкомсервис" (по данным счетов-фактур)</t>
  </si>
  <si>
    <t>2011 год</t>
  </si>
  <si>
    <t>адрес</t>
  </si>
  <si>
    <t>выставлено по счётам ОАО "Шексна-Теплосеть", Гкал</t>
  </si>
  <si>
    <t>итого за 2011г</t>
  </si>
  <si>
    <t>д. Нифантово, ул. Центральная дом № 4г</t>
  </si>
  <si>
    <t>2012 год</t>
  </si>
  <si>
    <t>итого за 2012г</t>
  </si>
  <si>
    <t>2013 год</t>
  </si>
  <si>
    <t>итого за 2013г</t>
  </si>
  <si>
    <t>2014 год</t>
  </si>
  <si>
    <t>итого за 2014г</t>
  </si>
  <si>
    <t>выставлено по счётам ОАО "Шексна-Теплосеть", ООО "Газпром теплоэнерго Вологда, Гкал</t>
  </si>
  <si>
    <t>итого за 2015г</t>
  </si>
  <si>
    <t>Выставлено Гкал в 2011- 2015 году организацией ОАО Шексна-Водоканал" ООО "Жилкомсервис" (по данным счетов-фактур)</t>
  </si>
  <si>
    <t>выставлено по счётам ОАО "Шексна-Водоканал", куб. м.</t>
  </si>
  <si>
    <t>выставлено по счётам ОАО "Шексна-Водоканал", ООО "Шекснинский бройлер" куб. м.</t>
  </si>
  <si>
    <t>Директор ООО "Жилкомсервис"                                                                                Т. Н. Александрова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</si>
</sst>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%"/>
    <numFmt numFmtId="165" formatCode="0.000"/>
    <numFmt numFmtId="166" formatCode="0.0"/>
  </numFmts>
  <fonts count="29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 Cyr"/>
      <family val="2"/>
      <charset val="204"/>
    </font>
    <font>
      <b/>
      <sz val="12"/>
      <name val="Arial"/>
      <family val="2"/>
      <charset val="204"/>
    </font>
    <font>
      <sz val="11"/>
      <name val="Arial Cyr"/>
      <family val="2"/>
      <charset val="204"/>
    </font>
    <font>
      <b/>
      <sz val="13"/>
      <name val="Arial"/>
      <family val="2"/>
      <charset val="204"/>
    </font>
    <font>
      <b/>
      <sz val="11"/>
      <name val="Arial Cyr"/>
      <family val="2"/>
      <charset val="204"/>
    </font>
    <font>
      <sz val="10"/>
      <color theme="1"/>
      <name val="Arial Cyr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3"/>
      <color theme="1"/>
      <name val="Arial"/>
      <family val="2"/>
      <charset val="204"/>
    </font>
    <font>
      <b/>
      <sz val="10"/>
      <color theme="1"/>
      <name val="Arial Cyr"/>
      <family val="2"/>
      <charset val="204"/>
    </font>
    <font>
      <b/>
      <sz val="9"/>
      <color theme="0"/>
      <name val="Arial Cyr"/>
      <family val="2"/>
      <charset val="204"/>
    </font>
    <font>
      <b/>
      <sz val="10"/>
      <color theme="0"/>
      <name val="Arial Cyr"/>
      <family val="2"/>
      <charset val="204"/>
    </font>
    <font>
      <b/>
      <sz val="8"/>
      <color theme="1"/>
      <name val="Arial Cyr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9" fillId="0" borderId="0" applyFont="0" applyFill="0" applyBorder="0" applyAlignment="0" applyProtection="0"/>
    <xf numFmtId="0" fontId="5" fillId="0" borderId="0"/>
    <xf numFmtId="0" fontId="13" fillId="0" borderId="0"/>
    <xf numFmtId="0" fontId="4" fillId="0" borderId="0"/>
    <xf numFmtId="0" fontId="3" fillId="0" borderId="0"/>
    <xf numFmtId="0" fontId="1" fillId="0" borderId="0"/>
  </cellStyleXfs>
  <cellXfs count="135">
    <xf numFmtId="0" fontId="0" fillId="0" borderId="0" xfId="0"/>
    <xf numFmtId="0" fontId="8" fillId="0" borderId="0" xfId="0" applyFont="1" applyBorder="1" applyAlignment="1">
      <alignment horizontal="center"/>
    </xf>
    <xf numFmtId="0" fontId="9" fillId="0" borderId="1" xfId="0" applyFont="1" applyBorder="1" applyAlignment="1">
      <alignment horizontal="right" vertical="center"/>
    </xf>
    <xf numFmtId="2" fontId="9" fillId="0" borderId="2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0" fillId="0" borderId="6" xfId="0" applyFont="1" applyBorder="1"/>
    <xf numFmtId="2" fontId="10" fillId="0" borderId="7" xfId="0" applyNumberFormat="1" applyFont="1" applyBorder="1"/>
    <xf numFmtId="2" fontId="10" fillId="0" borderId="8" xfId="0" applyNumberFormat="1" applyFont="1" applyBorder="1"/>
    <xf numFmtId="2" fontId="10" fillId="0" borderId="9" xfId="0" applyNumberFormat="1" applyFont="1" applyBorder="1"/>
    <xf numFmtId="2" fontId="10" fillId="0" borderId="11" xfId="0" applyNumberFormat="1" applyFont="1" applyBorder="1"/>
    <xf numFmtId="2" fontId="10" fillId="0" borderId="13" xfId="0" applyNumberFormat="1" applyFont="1" applyBorder="1"/>
    <xf numFmtId="0" fontId="0" fillId="0" borderId="10" xfId="0" applyBorder="1"/>
    <xf numFmtId="0" fontId="0" fillId="0" borderId="14" xfId="0" applyBorder="1"/>
    <xf numFmtId="0" fontId="0" fillId="0" borderId="11" xfId="0" applyBorder="1"/>
    <xf numFmtId="2" fontId="0" fillId="0" borderId="13" xfId="0" applyNumberFormat="1" applyBorder="1"/>
    <xf numFmtId="0" fontId="10" fillId="0" borderId="10" xfId="0" applyFont="1" applyBorder="1"/>
    <xf numFmtId="2" fontId="10" fillId="0" borderId="14" xfId="0" applyNumberFormat="1" applyFont="1" applyBorder="1"/>
    <xf numFmtId="0" fontId="9" fillId="0" borderId="10" xfId="0" applyFont="1" applyFill="1" applyBorder="1" applyAlignment="1"/>
    <xf numFmtId="2" fontId="9" fillId="0" borderId="14" xfId="0" applyNumberFormat="1" applyFont="1" applyBorder="1" applyAlignment="1"/>
    <xf numFmtId="2" fontId="9" fillId="0" borderId="11" xfId="0" applyNumberFormat="1" applyFont="1" applyBorder="1" applyAlignment="1"/>
    <xf numFmtId="0" fontId="9" fillId="0" borderId="10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2" fontId="9" fillId="0" borderId="16" xfId="0" applyNumberFormat="1" applyFont="1" applyBorder="1" applyAlignment="1"/>
    <xf numFmtId="2" fontId="9" fillId="0" borderId="17" xfId="0" applyNumberFormat="1" applyFont="1" applyBorder="1" applyAlignment="1"/>
    <xf numFmtId="2" fontId="0" fillId="0" borderId="18" xfId="0" applyNumberFormat="1" applyBorder="1"/>
    <xf numFmtId="2" fontId="0" fillId="0" borderId="0" xfId="0" applyNumberFormat="1" applyBorder="1"/>
    <xf numFmtId="2" fontId="0" fillId="0" borderId="0" xfId="0" applyNumberFormat="1" applyFill="1" applyBorder="1"/>
    <xf numFmtId="0" fontId="15" fillId="0" borderId="0" xfId="9" applyFont="1"/>
    <xf numFmtId="0" fontId="15" fillId="0" borderId="0" xfId="9" applyFont="1" applyAlignment="1">
      <alignment horizontal="center"/>
    </xf>
    <xf numFmtId="0" fontId="9" fillId="0" borderId="0" xfId="9" applyFont="1" applyAlignment="1">
      <alignment horizontal="right"/>
    </xf>
    <xf numFmtId="2" fontId="9" fillId="0" borderId="11" xfId="9" applyNumberFormat="1" applyFont="1" applyBorder="1"/>
    <xf numFmtId="0" fontId="9" fillId="0" borderId="11" xfId="9" applyFont="1" applyBorder="1"/>
    <xf numFmtId="164" fontId="9" fillId="0" borderId="11" xfId="9" applyNumberFormat="1" applyFont="1" applyBorder="1"/>
    <xf numFmtId="2" fontId="9" fillId="0" borderId="11" xfId="9" applyNumberFormat="1" applyFont="1" applyBorder="1" applyAlignment="1"/>
    <xf numFmtId="0" fontId="9" fillId="0" borderId="0" xfId="9" applyFont="1" applyBorder="1" applyAlignment="1"/>
    <xf numFmtId="2" fontId="11" fillId="0" borderId="11" xfId="9" applyNumberFormat="1" applyFont="1" applyBorder="1"/>
    <xf numFmtId="0" fontId="17" fillId="0" borderId="0" xfId="9" applyFont="1"/>
    <xf numFmtId="2" fontId="9" fillId="0" borderId="11" xfId="9" applyNumberFormat="1" applyFont="1" applyBorder="1" applyAlignment="1">
      <alignment wrapText="1"/>
    </xf>
    <xf numFmtId="0" fontId="9" fillId="0" borderId="0" xfId="9" applyFont="1"/>
    <xf numFmtId="0" fontId="11" fillId="0" borderId="11" xfId="9" applyFont="1" applyBorder="1" applyAlignment="1">
      <alignment horizontal="center" vertical="center" wrapText="1"/>
    </xf>
    <xf numFmtId="0" fontId="11" fillId="0" borderId="11" xfId="9" applyFont="1" applyBorder="1" applyAlignment="1">
      <alignment horizontal="center" vertical="center"/>
    </xf>
    <xf numFmtId="2" fontId="9" fillId="0" borderId="11" xfId="9" applyNumberFormat="1" applyFont="1" applyBorder="1" applyAlignment="1">
      <alignment horizontal="center"/>
    </xf>
    <xf numFmtId="2" fontId="11" fillId="0" borderId="11" xfId="9" applyNumberFormat="1" applyFont="1" applyBorder="1" applyAlignment="1">
      <alignment horizontal="center"/>
    </xf>
    <xf numFmtId="0" fontId="11" fillId="0" borderId="0" xfId="9" applyFont="1" applyBorder="1" applyAlignment="1">
      <alignment wrapText="1"/>
    </xf>
    <xf numFmtId="2" fontId="11" fillId="0" borderId="0" xfId="9" applyNumberFormat="1" applyFont="1" applyBorder="1" applyAlignment="1">
      <alignment horizontal="center"/>
    </xf>
    <xf numFmtId="164" fontId="11" fillId="0" borderId="11" xfId="9" applyNumberFormat="1" applyFont="1" applyBorder="1"/>
    <xf numFmtId="164" fontId="15" fillId="0" borderId="11" xfId="9" applyNumberFormat="1" applyFont="1" applyBorder="1"/>
    <xf numFmtId="0" fontId="17" fillId="0" borderId="11" xfId="9" applyFont="1" applyBorder="1"/>
    <xf numFmtId="2" fontId="17" fillId="0" borderId="11" xfId="9" applyNumberFormat="1" applyFont="1" applyBorder="1"/>
    <xf numFmtId="0" fontId="17" fillId="0" borderId="0" xfId="9" applyFont="1" applyBorder="1"/>
    <xf numFmtId="2" fontId="17" fillId="0" borderId="0" xfId="9" applyNumberFormat="1" applyFont="1" applyBorder="1"/>
    <xf numFmtId="164" fontId="11" fillId="0" borderId="0" xfId="9" applyNumberFormat="1" applyFont="1" applyBorder="1"/>
    <xf numFmtId="0" fontId="3" fillId="0" borderId="0" xfId="11"/>
    <xf numFmtId="0" fontId="3" fillId="0" borderId="11" xfId="11" applyBorder="1"/>
    <xf numFmtId="0" fontId="12" fillId="0" borderId="11" xfId="11" applyFont="1" applyBorder="1" applyAlignment="1">
      <alignment horizontal="center"/>
    </xf>
    <xf numFmtId="0" fontId="12" fillId="0" borderId="11" xfId="11" applyFont="1" applyBorder="1" applyAlignment="1">
      <alignment wrapText="1"/>
    </xf>
    <xf numFmtId="2" fontId="12" fillId="0" borderId="11" xfId="11" applyNumberFormat="1" applyFont="1" applyBorder="1"/>
    <xf numFmtId="0" fontId="12" fillId="0" borderId="0" xfId="11" applyFont="1"/>
    <xf numFmtId="0" fontId="3" fillId="0" borderId="11" xfId="11" applyBorder="1" applyAlignment="1">
      <alignment wrapText="1"/>
    </xf>
    <xf numFmtId="2" fontId="3" fillId="0" borderId="11" xfId="11" applyNumberFormat="1" applyBorder="1"/>
    <xf numFmtId="2" fontId="12" fillId="0" borderId="0" xfId="11" applyNumberFormat="1" applyFont="1"/>
    <xf numFmtId="17" fontId="2" fillId="0" borderId="11" xfId="11" applyNumberFormat="1" applyFont="1" applyBorder="1" applyAlignment="1">
      <alignment horizontal="center"/>
    </xf>
    <xf numFmtId="0" fontId="2" fillId="0" borderId="11" xfId="11" applyFont="1" applyBorder="1" applyAlignment="1">
      <alignment horizontal="center"/>
    </xf>
    <xf numFmtId="2" fontId="10" fillId="0" borderId="26" xfId="0" applyNumberFormat="1" applyFont="1" applyBorder="1"/>
    <xf numFmtId="2" fontId="10" fillId="0" borderId="27" xfId="0" applyNumberFormat="1" applyFont="1" applyBorder="1"/>
    <xf numFmtId="2" fontId="10" fillId="0" borderId="22" xfId="0" applyNumberFormat="1" applyFont="1" applyBorder="1"/>
    <xf numFmtId="2" fontId="10" fillId="0" borderId="28" xfId="0" applyNumberFormat="1" applyFont="1" applyBorder="1"/>
    <xf numFmtId="0" fontId="0" fillId="0" borderId="22" xfId="0" applyBorder="1"/>
    <xf numFmtId="2" fontId="0" fillId="0" borderId="28" xfId="0" applyNumberFormat="1" applyFont="1" applyBorder="1"/>
    <xf numFmtId="2" fontId="9" fillId="0" borderId="22" xfId="0" applyNumberFormat="1" applyFont="1" applyBorder="1" applyAlignment="1"/>
    <xf numFmtId="2" fontId="0" fillId="0" borderId="28" xfId="0" applyNumberFormat="1" applyBorder="1"/>
    <xf numFmtId="2" fontId="9" fillId="0" borderId="29" xfId="0" applyNumberFormat="1" applyFont="1" applyBorder="1" applyAlignment="1"/>
    <xf numFmtId="2" fontId="0" fillId="0" borderId="30" xfId="0" applyNumberFormat="1" applyBorder="1"/>
    <xf numFmtId="2" fontId="22" fillId="0" borderId="0" xfId="9" applyNumberFormat="1" applyFont="1"/>
    <xf numFmtId="2" fontId="23" fillId="0" borderId="0" xfId="9" applyNumberFormat="1" applyFont="1"/>
    <xf numFmtId="0" fontId="24" fillId="0" borderId="11" xfId="9" applyFont="1" applyBorder="1" applyAlignment="1">
      <alignment horizontal="center" wrapText="1"/>
    </xf>
    <xf numFmtId="0" fontId="18" fillId="0" borderId="11" xfId="9" applyFont="1" applyBorder="1" applyAlignment="1">
      <alignment horizontal="left"/>
    </xf>
    <xf numFmtId="0" fontId="18" fillId="0" borderId="11" xfId="9" applyFont="1" applyBorder="1"/>
    <xf numFmtId="0" fontId="24" fillId="0" borderId="11" xfId="9" applyFont="1" applyBorder="1" applyAlignment="1">
      <alignment wrapText="1"/>
    </xf>
    <xf numFmtId="0" fontId="18" fillId="0" borderId="11" xfId="9" applyFont="1" applyBorder="1" applyAlignment="1">
      <alignment wrapText="1"/>
    </xf>
    <xf numFmtId="0" fontId="26" fillId="0" borderId="0" xfId="12" applyFont="1"/>
    <xf numFmtId="0" fontId="27" fillId="0" borderId="11" xfId="12" applyFont="1" applyBorder="1" applyAlignment="1">
      <alignment horizontal="center" vertical="center" wrapText="1"/>
    </xf>
    <xf numFmtId="0" fontId="27" fillId="0" borderId="11" xfId="12" applyFont="1" applyBorder="1" applyAlignment="1">
      <alignment horizontal="center" vertical="center"/>
    </xf>
    <xf numFmtId="165" fontId="26" fillId="0" borderId="11" xfId="12" applyNumberFormat="1" applyFont="1" applyBorder="1" applyAlignment="1">
      <alignment horizontal="center"/>
    </xf>
    <xf numFmtId="165" fontId="27" fillId="0" borderId="11" xfId="12" applyNumberFormat="1" applyFont="1" applyBorder="1" applyAlignment="1">
      <alignment horizontal="center" vertical="center"/>
    </xf>
    <xf numFmtId="165" fontId="28" fillId="0" borderId="11" xfId="12" applyNumberFormat="1" applyFont="1" applyBorder="1" applyAlignment="1">
      <alignment horizontal="center"/>
    </xf>
    <xf numFmtId="165" fontId="1" fillId="0" borderId="11" xfId="12" applyNumberFormat="1" applyBorder="1" applyAlignment="1">
      <alignment horizontal="center"/>
    </xf>
    <xf numFmtId="166" fontId="26" fillId="0" borderId="0" xfId="12" applyNumberFormat="1" applyFont="1"/>
    <xf numFmtId="166" fontId="26" fillId="0" borderId="11" xfId="12" applyNumberFormat="1" applyFont="1" applyBorder="1" applyAlignment="1">
      <alignment horizontal="center"/>
    </xf>
    <xf numFmtId="166" fontId="27" fillId="0" borderId="11" xfId="12" applyNumberFormat="1" applyFont="1" applyBorder="1" applyAlignment="1">
      <alignment horizontal="center" vertical="center"/>
    </xf>
    <xf numFmtId="166" fontId="28" fillId="0" borderId="11" xfId="12" applyNumberFormat="1" applyFont="1" applyBorder="1" applyAlignment="1">
      <alignment horizontal="center"/>
    </xf>
    <xf numFmtId="0" fontId="27" fillId="0" borderId="0" xfId="12" applyFont="1" applyBorder="1" applyAlignment="1">
      <alignment horizontal="center" vertical="center"/>
    </xf>
    <xf numFmtId="166" fontId="27" fillId="0" borderId="0" xfId="12" applyNumberFormat="1" applyFont="1" applyBorder="1" applyAlignment="1">
      <alignment horizontal="center" vertical="center"/>
    </xf>
    <xf numFmtId="166" fontId="28" fillId="0" borderId="0" xfId="12" applyNumberFormat="1" applyFont="1" applyBorder="1" applyAlignment="1">
      <alignment horizontal="center"/>
    </xf>
    <xf numFmtId="0" fontId="17" fillId="0" borderId="11" xfId="9" applyFont="1" applyBorder="1" applyAlignment="1">
      <alignment horizontal="center"/>
    </xf>
    <xf numFmtId="0" fontId="11" fillId="0" borderId="11" xfId="9" applyFont="1" applyBorder="1" applyAlignment="1">
      <alignment horizontal="center" vertical="center" wrapText="1"/>
    </xf>
    <xf numFmtId="0" fontId="17" fillId="0" borderId="11" xfId="9" applyFont="1" applyBorder="1" applyAlignment="1">
      <alignment horizontal="center" vertical="center"/>
    </xf>
    <xf numFmtId="0" fontId="9" fillId="0" borderId="22" xfId="9" applyFont="1" applyBorder="1" applyAlignment="1">
      <alignment wrapText="1"/>
    </xf>
    <xf numFmtId="0" fontId="9" fillId="0" borderId="23" xfId="9" applyFont="1" applyBorder="1" applyAlignment="1">
      <alignment wrapText="1"/>
    </xf>
    <xf numFmtId="0" fontId="17" fillId="0" borderId="0" xfId="9" applyFont="1" applyBorder="1" applyAlignment="1">
      <alignment horizontal="center"/>
    </xf>
    <xf numFmtId="0" fontId="11" fillId="0" borderId="22" xfId="9" applyFont="1" applyBorder="1" applyAlignment="1">
      <alignment wrapText="1"/>
    </xf>
    <xf numFmtId="0" fontId="11" fillId="0" borderId="23" xfId="9" applyFont="1" applyBorder="1" applyAlignment="1">
      <alignment wrapText="1"/>
    </xf>
    <xf numFmtId="0" fontId="18" fillId="0" borderId="11" xfId="9" applyFont="1" applyBorder="1" applyAlignment="1">
      <alignment horizontal="left" wrapText="1"/>
    </xf>
    <xf numFmtId="0" fontId="11" fillId="0" borderId="24" xfId="9" applyFont="1" applyBorder="1" applyAlignment="1">
      <alignment horizontal="center" vertical="center"/>
    </xf>
    <xf numFmtId="0" fontId="11" fillId="0" borderId="20" xfId="9" applyFont="1" applyBorder="1" applyAlignment="1">
      <alignment horizontal="center" vertical="center"/>
    </xf>
    <xf numFmtId="0" fontId="11" fillId="0" borderId="25" xfId="9" applyFont="1" applyBorder="1" applyAlignment="1">
      <alignment horizontal="center" vertical="center"/>
    </xf>
    <xf numFmtId="0" fontId="11" fillId="0" borderId="21" xfId="9" applyFont="1" applyBorder="1" applyAlignment="1">
      <alignment horizontal="center" vertical="center"/>
    </xf>
    <xf numFmtId="0" fontId="11" fillId="0" borderId="11" xfId="9" applyFont="1" applyBorder="1" applyAlignment="1">
      <alignment horizontal="center" vertical="center"/>
    </xf>
    <xf numFmtId="0" fontId="9" fillId="0" borderId="22" xfId="9" applyFont="1" applyBorder="1" applyAlignment="1">
      <alignment horizontal="center"/>
    </xf>
    <xf numFmtId="0" fontId="9" fillId="0" borderId="23" xfId="9" applyFont="1" applyBorder="1" applyAlignment="1">
      <alignment horizontal="center"/>
    </xf>
    <xf numFmtId="2" fontId="9" fillId="0" borderId="22" xfId="9" applyNumberFormat="1" applyFont="1" applyBorder="1" applyAlignment="1">
      <alignment horizontal="center"/>
    </xf>
    <xf numFmtId="2" fontId="9" fillId="0" borderId="12" xfId="9" applyNumberFormat="1" applyFont="1" applyBorder="1" applyAlignment="1">
      <alignment horizontal="center"/>
    </xf>
    <xf numFmtId="2" fontId="9" fillId="0" borderId="23" xfId="9" applyNumberFormat="1" applyFont="1" applyBorder="1" applyAlignment="1">
      <alignment horizontal="center"/>
    </xf>
    <xf numFmtId="0" fontId="18" fillId="0" borderId="22" xfId="9" applyFont="1" applyBorder="1" applyAlignment="1">
      <alignment wrapText="1"/>
    </xf>
    <xf numFmtId="0" fontId="18" fillId="0" borderId="23" xfId="9" applyFont="1" applyBorder="1" applyAlignment="1">
      <alignment wrapText="1"/>
    </xf>
    <xf numFmtId="0" fontId="21" fillId="0" borderId="11" xfId="9" applyFont="1" applyBorder="1" applyAlignment="1">
      <alignment horizontal="left" wrapText="1"/>
    </xf>
    <xf numFmtId="0" fontId="14" fillId="0" borderId="0" xfId="9" applyFont="1" applyAlignment="1">
      <alignment horizontal="center" wrapText="1"/>
    </xf>
    <xf numFmtId="0" fontId="16" fillId="0" borderId="0" xfId="10" applyFont="1" applyAlignment="1">
      <alignment horizontal="center" vertical="center" wrapText="1"/>
    </xf>
    <xf numFmtId="0" fontId="20" fillId="0" borderId="0" xfId="10" applyFont="1" applyAlignment="1">
      <alignment horizontal="center" vertical="center" wrapText="1"/>
    </xf>
    <xf numFmtId="0" fontId="12" fillId="0" borderId="0" xfId="11" applyFont="1" applyBorder="1" applyAlignment="1">
      <alignment horizontal="center"/>
    </xf>
    <xf numFmtId="0" fontId="19" fillId="0" borderId="19" xfId="1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26" fillId="0" borderId="0" xfId="12" applyFont="1" applyAlignment="1">
      <alignment horizontal="center"/>
    </xf>
    <xf numFmtId="0" fontId="25" fillId="0" borderId="0" xfId="12" applyFont="1" applyBorder="1" applyAlignment="1">
      <alignment horizontal="center"/>
    </xf>
    <xf numFmtId="0" fontId="27" fillId="0" borderId="11" xfId="12" applyFont="1" applyBorder="1" applyAlignment="1">
      <alignment horizontal="center" vertical="center"/>
    </xf>
    <xf numFmtId="0" fontId="28" fillId="0" borderId="11" xfId="12" applyFont="1" applyBorder="1" applyAlignment="1">
      <alignment horizontal="center" vertical="center" wrapText="1"/>
    </xf>
    <xf numFmtId="0" fontId="26" fillId="0" borderId="11" xfId="12" applyFont="1" applyBorder="1" applyAlignment="1">
      <alignment horizontal="center" wrapText="1"/>
    </xf>
    <xf numFmtId="0" fontId="26" fillId="0" borderId="11" xfId="12" applyFont="1" applyBorder="1" applyAlignment="1">
      <alignment horizontal="center" vertical="center" wrapText="1"/>
    </xf>
    <xf numFmtId="0" fontId="25" fillId="0" borderId="0" xfId="12" applyFont="1" applyAlignment="1">
      <alignment horizontal="center" wrapText="1"/>
    </xf>
    <xf numFmtId="0" fontId="25" fillId="0" borderId="0" xfId="12" applyFont="1" applyBorder="1" applyAlignment="1">
      <alignment horizontal="center" wrapText="1"/>
    </xf>
  </cellXfs>
  <cellStyles count="13">
    <cellStyle name="Обычный" xfId="0" builtinId="0"/>
    <cellStyle name="Обычный 10" xfId="12"/>
    <cellStyle name="Обычный 2" xfId="1"/>
    <cellStyle name="Обычный 2 2" xfId="2"/>
    <cellStyle name="Обычный 2 3" xfId="9"/>
    <cellStyle name="Обычный 3" xfId="3"/>
    <cellStyle name="Обычный 4" xfId="4"/>
    <cellStyle name="Обычный 5" xfId="5"/>
    <cellStyle name="Обычный 6" xfId="6"/>
    <cellStyle name="Обычный 7" xfId="8"/>
    <cellStyle name="Обычный 8" xfId="10"/>
    <cellStyle name="Обычный 9" xfId="11"/>
    <cellStyle name="Финансовый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workbookViewId="0">
      <selection activeCell="G16" sqref="G16"/>
    </sheetView>
  </sheetViews>
  <sheetFormatPr defaultRowHeight="14.25"/>
  <cols>
    <col min="1" max="1" width="30.28515625" style="30" customWidth="1"/>
    <col min="2" max="2" width="15.28515625" style="30" customWidth="1"/>
    <col min="3" max="3" width="13.42578125" style="30" customWidth="1"/>
    <col min="4" max="4" width="12.85546875" style="30" customWidth="1"/>
    <col min="5" max="5" width="13.85546875" style="30" customWidth="1"/>
    <col min="6" max="6" width="11.28515625" style="30" customWidth="1"/>
    <col min="7" max="7" width="15.28515625" style="30" customWidth="1"/>
    <col min="8" max="256" width="9.140625" style="30"/>
    <col min="257" max="257" width="34" style="30" customWidth="1"/>
    <col min="258" max="258" width="14.42578125" style="30" customWidth="1"/>
    <col min="259" max="259" width="12.7109375" style="30" customWidth="1"/>
    <col min="260" max="260" width="12.28515625" style="30" customWidth="1"/>
    <col min="261" max="261" width="11.42578125" style="30" customWidth="1"/>
    <col min="262" max="262" width="9.7109375" style="30" customWidth="1"/>
    <col min="263" max="263" width="15" style="30" customWidth="1"/>
    <col min="264" max="512" width="9.140625" style="30"/>
    <col min="513" max="513" width="34" style="30" customWidth="1"/>
    <col min="514" max="514" width="14.42578125" style="30" customWidth="1"/>
    <col min="515" max="515" width="12.7109375" style="30" customWidth="1"/>
    <col min="516" max="516" width="12.28515625" style="30" customWidth="1"/>
    <col min="517" max="517" width="11.42578125" style="30" customWidth="1"/>
    <col min="518" max="518" width="9.7109375" style="30" customWidth="1"/>
    <col min="519" max="519" width="15" style="30" customWidth="1"/>
    <col min="520" max="768" width="9.140625" style="30"/>
    <col min="769" max="769" width="34" style="30" customWidth="1"/>
    <col min="770" max="770" width="14.42578125" style="30" customWidth="1"/>
    <col min="771" max="771" width="12.7109375" style="30" customWidth="1"/>
    <col min="772" max="772" width="12.28515625" style="30" customWidth="1"/>
    <col min="773" max="773" width="11.42578125" style="30" customWidth="1"/>
    <col min="774" max="774" width="9.7109375" style="30" customWidth="1"/>
    <col min="775" max="775" width="15" style="30" customWidth="1"/>
    <col min="776" max="1024" width="9.140625" style="30"/>
    <col min="1025" max="1025" width="34" style="30" customWidth="1"/>
    <col min="1026" max="1026" width="14.42578125" style="30" customWidth="1"/>
    <col min="1027" max="1027" width="12.7109375" style="30" customWidth="1"/>
    <col min="1028" max="1028" width="12.28515625" style="30" customWidth="1"/>
    <col min="1029" max="1029" width="11.42578125" style="30" customWidth="1"/>
    <col min="1030" max="1030" width="9.7109375" style="30" customWidth="1"/>
    <col min="1031" max="1031" width="15" style="30" customWidth="1"/>
    <col min="1032" max="1280" width="9.140625" style="30"/>
    <col min="1281" max="1281" width="34" style="30" customWidth="1"/>
    <col min="1282" max="1282" width="14.42578125" style="30" customWidth="1"/>
    <col min="1283" max="1283" width="12.7109375" style="30" customWidth="1"/>
    <col min="1284" max="1284" width="12.28515625" style="30" customWidth="1"/>
    <col min="1285" max="1285" width="11.42578125" style="30" customWidth="1"/>
    <col min="1286" max="1286" width="9.7109375" style="30" customWidth="1"/>
    <col min="1287" max="1287" width="15" style="30" customWidth="1"/>
    <col min="1288" max="1536" width="9.140625" style="30"/>
    <col min="1537" max="1537" width="34" style="30" customWidth="1"/>
    <col min="1538" max="1538" width="14.42578125" style="30" customWidth="1"/>
    <col min="1539" max="1539" width="12.7109375" style="30" customWidth="1"/>
    <col min="1540" max="1540" width="12.28515625" style="30" customWidth="1"/>
    <col min="1541" max="1541" width="11.42578125" style="30" customWidth="1"/>
    <col min="1542" max="1542" width="9.7109375" style="30" customWidth="1"/>
    <col min="1543" max="1543" width="15" style="30" customWidth="1"/>
    <col min="1544" max="1792" width="9.140625" style="30"/>
    <col min="1793" max="1793" width="34" style="30" customWidth="1"/>
    <col min="1794" max="1794" width="14.42578125" style="30" customWidth="1"/>
    <col min="1795" max="1795" width="12.7109375" style="30" customWidth="1"/>
    <col min="1796" max="1796" width="12.28515625" style="30" customWidth="1"/>
    <col min="1797" max="1797" width="11.42578125" style="30" customWidth="1"/>
    <col min="1798" max="1798" width="9.7109375" style="30" customWidth="1"/>
    <col min="1799" max="1799" width="15" style="30" customWidth="1"/>
    <col min="1800" max="2048" width="9.140625" style="30"/>
    <col min="2049" max="2049" width="34" style="30" customWidth="1"/>
    <col min="2050" max="2050" width="14.42578125" style="30" customWidth="1"/>
    <col min="2051" max="2051" width="12.7109375" style="30" customWidth="1"/>
    <col min="2052" max="2052" width="12.28515625" style="30" customWidth="1"/>
    <col min="2053" max="2053" width="11.42578125" style="30" customWidth="1"/>
    <col min="2054" max="2054" width="9.7109375" style="30" customWidth="1"/>
    <col min="2055" max="2055" width="15" style="30" customWidth="1"/>
    <col min="2056" max="2304" width="9.140625" style="30"/>
    <col min="2305" max="2305" width="34" style="30" customWidth="1"/>
    <col min="2306" max="2306" width="14.42578125" style="30" customWidth="1"/>
    <col min="2307" max="2307" width="12.7109375" style="30" customWidth="1"/>
    <col min="2308" max="2308" width="12.28515625" style="30" customWidth="1"/>
    <col min="2309" max="2309" width="11.42578125" style="30" customWidth="1"/>
    <col min="2310" max="2310" width="9.7109375" style="30" customWidth="1"/>
    <col min="2311" max="2311" width="15" style="30" customWidth="1"/>
    <col min="2312" max="2560" width="9.140625" style="30"/>
    <col min="2561" max="2561" width="34" style="30" customWidth="1"/>
    <col min="2562" max="2562" width="14.42578125" style="30" customWidth="1"/>
    <col min="2563" max="2563" width="12.7109375" style="30" customWidth="1"/>
    <col min="2564" max="2564" width="12.28515625" style="30" customWidth="1"/>
    <col min="2565" max="2565" width="11.42578125" style="30" customWidth="1"/>
    <col min="2566" max="2566" width="9.7109375" style="30" customWidth="1"/>
    <col min="2567" max="2567" width="15" style="30" customWidth="1"/>
    <col min="2568" max="2816" width="9.140625" style="30"/>
    <col min="2817" max="2817" width="34" style="30" customWidth="1"/>
    <col min="2818" max="2818" width="14.42578125" style="30" customWidth="1"/>
    <col min="2819" max="2819" width="12.7109375" style="30" customWidth="1"/>
    <col min="2820" max="2820" width="12.28515625" style="30" customWidth="1"/>
    <col min="2821" max="2821" width="11.42578125" style="30" customWidth="1"/>
    <col min="2822" max="2822" width="9.7109375" style="30" customWidth="1"/>
    <col min="2823" max="2823" width="15" style="30" customWidth="1"/>
    <col min="2824" max="3072" width="9.140625" style="30"/>
    <col min="3073" max="3073" width="34" style="30" customWidth="1"/>
    <col min="3074" max="3074" width="14.42578125" style="30" customWidth="1"/>
    <col min="3075" max="3075" width="12.7109375" style="30" customWidth="1"/>
    <col min="3076" max="3076" width="12.28515625" style="30" customWidth="1"/>
    <col min="3077" max="3077" width="11.42578125" style="30" customWidth="1"/>
    <col min="3078" max="3078" width="9.7109375" style="30" customWidth="1"/>
    <col min="3079" max="3079" width="15" style="30" customWidth="1"/>
    <col min="3080" max="3328" width="9.140625" style="30"/>
    <col min="3329" max="3329" width="34" style="30" customWidth="1"/>
    <col min="3330" max="3330" width="14.42578125" style="30" customWidth="1"/>
    <col min="3331" max="3331" width="12.7109375" style="30" customWidth="1"/>
    <col min="3332" max="3332" width="12.28515625" style="30" customWidth="1"/>
    <col min="3333" max="3333" width="11.42578125" style="30" customWidth="1"/>
    <col min="3334" max="3334" width="9.7109375" style="30" customWidth="1"/>
    <col min="3335" max="3335" width="15" style="30" customWidth="1"/>
    <col min="3336" max="3584" width="9.140625" style="30"/>
    <col min="3585" max="3585" width="34" style="30" customWidth="1"/>
    <col min="3586" max="3586" width="14.42578125" style="30" customWidth="1"/>
    <col min="3587" max="3587" width="12.7109375" style="30" customWidth="1"/>
    <col min="3588" max="3588" width="12.28515625" style="30" customWidth="1"/>
    <col min="3589" max="3589" width="11.42578125" style="30" customWidth="1"/>
    <col min="3590" max="3590" width="9.7109375" style="30" customWidth="1"/>
    <col min="3591" max="3591" width="15" style="30" customWidth="1"/>
    <col min="3592" max="3840" width="9.140625" style="30"/>
    <col min="3841" max="3841" width="34" style="30" customWidth="1"/>
    <col min="3842" max="3842" width="14.42578125" style="30" customWidth="1"/>
    <col min="3843" max="3843" width="12.7109375" style="30" customWidth="1"/>
    <col min="3844" max="3844" width="12.28515625" style="30" customWidth="1"/>
    <col min="3845" max="3845" width="11.42578125" style="30" customWidth="1"/>
    <col min="3846" max="3846" width="9.7109375" style="30" customWidth="1"/>
    <col min="3847" max="3847" width="15" style="30" customWidth="1"/>
    <col min="3848" max="4096" width="9.140625" style="30"/>
    <col min="4097" max="4097" width="34" style="30" customWidth="1"/>
    <col min="4098" max="4098" width="14.42578125" style="30" customWidth="1"/>
    <col min="4099" max="4099" width="12.7109375" style="30" customWidth="1"/>
    <col min="4100" max="4100" width="12.28515625" style="30" customWidth="1"/>
    <col min="4101" max="4101" width="11.42578125" style="30" customWidth="1"/>
    <col min="4102" max="4102" width="9.7109375" style="30" customWidth="1"/>
    <col min="4103" max="4103" width="15" style="30" customWidth="1"/>
    <col min="4104" max="4352" width="9.140625" style="30"/>
    <col min="4353" max="4353" width="34" style="30" customWidth="1"/>
    <col min="4354" max="4354" width="14.42578125" style="30" customWidth="1"/>
    <col min="4355" max="4355" width="12.7109375" style="30" customWidth="1"/>
    <col min="4356" max="4356" width="12.28515625" style="30" customWidth="1"/>
    <col min="4357" max="4357" width="11.42578125" style="30" customWidth="1"/>
    <col min="4358" max="4358" width="9.7109375" style="30" customWidth="1"/>
    <col min="4359" max="4359" width="15" style="30" customWidth="1"/>
    <col min="4360" max="4608" width="9.140625" style="30"/>
    <col min="4609" max="4609" width="34" style="30" customWidth="1"/>
    <col min="4610" max="4610" width="14.42578125" style="30" customWidth="1"/>
    <col min="4611" max="4611" width="12.7109375" style="30" customWidth="1"/>
    <col min="4612" max="4612" width="12.28515625" style="30" customWidth="1"/>
    <col min="4613" max="4613" width="11.42578125" style="30" customWidth="1"/>
    <col min="4614" max="4614" width="9.7109375" style="30" customWidth="1"/>
    <col min="4615" max="4615" width="15" style="30" customWidth="1"/>
    <col min="4616" max="4864" width="9.140625" style="30"/>
    <col min="4865" max="4865" width="34" style="30" customWidth="1"/>
    <col min="4866" max="4866" width="14.42578125" style="30" customWidth="1"/>
    <col min="4867" max="4867" width="12.7109375" style="30" customWidth="1"/>
    <col min="4868" max="4868" width="12.28515625" style="30" customWidth="1"/>
    <col min="4869" max="4869" width="11.42578125" style="30" customWidth="1"/>
    <col min="4870" max="4870" width="9.7109375" style="30" customWidth="1"/>
    <col min="4871" max="4871" width="15" style="30" customWidth="1"/>
    <col min="4872" max="5120" width="9.140625" style="30"/>
    <col min="5121" max="5121" width="34" style="30" customWidth="1"/>
    <col min="5122" max="5122" width="14.42578125" style="30" customWidth="1"/>
    <col min="5123" max="5123" width="12.7109375" style="30" customWidth="1"/>
    <col min="5124" max="5124" width="12.28515625" style="30" customWidth="1"/>
    <col min="5125" max="5125" width="11.42578125" style="30" customWidth="1"/>
    <col min="5126" max="5126" width="9.7109375" style="30" customWidth="1"/>
    <col min="5127" max="5127" width="15" style="30" customWidth="1"/>
    <col min="5128" max="5376" width="9.140625" style="30"/>
    <col min="5377" max="5377" width="34" style="30" customWidth="1"/>
    <col min="5378" max="5378" width="14.42578125" style="30" customWidth="1"/>
    <col min="5379" max="5379" width="12.7109375" style="30" customWidth="1"/>
    <col min="5380" max="5380" width="12.28515625" style="30" customWidth="1"/>
    <col min="5381" max="5381" width="11.42578125" style="30" customWidth="1"/>
    <col min="5382" max="5382" width="9.7109375" style="30" customWidth="1"/>
    <col min="5383" max="5383" width="15" style="30" customWidth="1"/>
    <col min="5384" max="5632" width="9.140625" style="30"/>
    <col min="5633" max="5633" width="34" style="30" customWidth="1"/>
    <col min="5634" max="5634" width="14.42578125" style="30" customWidth="1"/>
    <col min="5635" max="5635" width="12.7109375" style="30" customWidth="1"/>
    <col min="5636" max="5636" width="12.28515625" style="30" customWidth="1"/>
    <col min="5637" max="5637" width="11.42578125" style="30" customWidth="1"/>
    <col min="5638" max="5638" width="9.7109375" style="30" customWidth="1"/>
    <col min="5639" max="5639" width="15" style="30" customWidth="1"/>
    <col min="5640" max="5888" width="9.140625" style="30"/>
    <col min="5889" max="5889" width="34" style="30" customWidth="1"/>
    <col min="5890" max="5890" width="14.42578125" style="30" customWidth="1"/>
    <col min="5891" max="5891" width="12.7109375" style="30" customWidth="1"/>
    <col min="5892" max="5892" width="12.28515625" style="30" customWidth="1"/>
    <col min="5893" max="5893" width="11.42578125" style="30" customWidth="1"/>
    <col min="5894" max="5894" width="9.7109375" style="30" customWidth="1"/>
    <col min="5895" max="5895" width="15" style="30" customWidth="1"/>
    <col min="5896" max="6144" width="9.140625" style="30"/>
    <col min="6145" max="6145" width="34" style="30" customWidth="1"/>
    <col min="6146" max="6146" width="14.42578125" style="30" customWidth="1"/>
    <col min="6147" max="6147" width="12.7109375" style="30" customWidth="1"/>
    <col min="6148" max="6148" width="12.28515625" style="30" customWidth="1"/>
    <col min="6149" max="6149" width="11.42578125" style="30" customWidth="1"/>
    <col min="6150" max="6150" width="9.7109375" style="30" customWidth="1"/>
    <col min="6151" max="6151" width="15" style="30" customWidth="1"/>
    <col min="6152" max="6400" width="9.140625" style="30"/>
    <col min="6401" max="6401" width="34" style="30" customWidth="1"/>
    <col min="6402" max="6402" width="14.42578125" style="30" customWidth="1"/>
    <col min="6403" max="6403" width="12.7109375" style="30" customWidth="1"/>
    <col min="6404" max="6404" width="12.28515625" style="30" customWidth="1"/>
    <col min="6405" max="6405" width="11.42578125" style="30" customWidth="1"/>
    <col min="6406" max="6406" width="9.7109375" style="30" customWidth="1"/>
    <col min="6407" max="6407" width="15" style="30" customWidth="1"/>
    <col min="6408" max="6656" width="9.140625" style="30"/>
    <col min="6657" max="6657" width="34" style="30" customWidth="1"/>
    <col min="6658" max="6658" width="14.42578125" style="30" customWidth="1"/>
    <col min="6659" max="6659" width="12.7109375" style="30" customWidth="1"/>
    <col min="6660" max="6660" width="12.28515625" style="30" customWidth="1"/>
    <col min="6661" max="6661" width="11.42578125" style="30" customWidth="1"/>
    <col min="6662" max="6662" width="9.7109375" style="30" customWidth="1"/>
    <col min="6663" max="6663" width="15" style="30" customWidth="1"/>
    <col min="6664" max="6912" width="9.140625" style="30"/>
    <col min="6913" max="6913" width="34" style="30" customWidth="1"/>
    <col min="6914" max="6914" width="14.42578125" style="30" customWidth="1"/>
    <col min="6915" max="6915" width="12.7109375" style="30" customWidth="1"/>
    <col min="6916" max="6916" width="12.28515625" style="30" customWidth="1"/>
    <col min="6917" max="6917" width="11.42578125" style="30" customWidth="1"/>
    <col min="6918" max="6918" width="9.7109375" style="30" customWidth="1"/>
    <col min="6919" max="6919" width="15" style="30" customWidth="1"/>
    <col min="6920" max="7168" width="9.140625" style="30"/>
    <col min="7169" max="7169" width="34" style="30" customWidth="1"/>
    <col min="7170" max="7170" width="14.42578125" style="30" customWidth="1"/>
    <col min="7171" max="7171" width="12.7109375" style="30" customWidth="1"/>
    <col min="7172" max="7172" width="12.28515625" style="30" customWidth="1"/>
    <col min="7173" max="7173" width="11.42578125" style="30" customWidth="1"/>
    <col min="7174" max="7174" width="9.7109375" style="30" customWidth="1"/>
    <col min="7175" max="7175" width="15" style="30" customWidth="1"/>
    <col min="7176" max="7424" width="9.140625" style="30"/>
    <col min="7425" max="7425" width="34" style="30" customWidth="1"/>
    <col min="7426" max="7426" width="14.42578125" style="30" customWidth="1"/>
    <col min="7427" max="7427" width="12.7109375" style="30" customWidth="1"/>
    <col min="7428" max="7428" width="12.28515625" style="30" customWidth="1"/>
    <col min="7429" max="7429" width="11.42578125" style="30" customWidth="1"/>
    <col min="7430" max="7430" width="9.7109375" style="30" customWidth="1"/>
    <col min="7431" max="7431" width="15" style="30" customWidth="1"/>
    <col min="7432" max="7680" width="9.140625" style="30"/>
    <col min="7681" max="7681" width="34" style="30" customWidth="1"/>
    <col min="7682" max="7682" width="14.42578125" style="30" customWidth="1"/>
    <col min="7683" max="7683" width="12.7109375" style="30" customWidth="1"/>
    <col min="7684" max="7684" width="12.28515625" style="30" customWidth="1"/>
    <col min="7685" max="7685" width="11.42578125" style="30" customWidth="1"/>
    <col min="7686" max="7686" width="9.7109375" style="30" customWidth="1"/>
    <col min="7687" max="7687" width="15" style="30" customWidth="1"/>
    <col min="7688" max="7936" width="9.140625" style="30"/>
    <col min="7937" max="7937" width="34" style="30" customWidth="1"/>
    <col min="7938" max="7938" width="14.42578125" style="30" customWidth="1"/>
    <col min="7939" max="7939" width="12.7109375" style="30" customWidth="1"/>
    <col min="7940" max="7940" width="12.28515625" style="30" customWidth="1"/>
    <col min="7941" max="7941" width="11.42578125" style="30" customWidth="1"/>
    <col min="7942" max="7942" width="9.7109375" style="30" customWidth="1"/>
    <col min="7943" max="7943" width="15" style="30" customWidth="1"/>
    <col min="7944" max="8192" width="9.140625" style="30"/>
    <col min="8193" max="8193" width="34" style="30" customWidth="1"/>
    <col min="8194" max="8194" width="14.42578125" style="30" customWidth="1"/>
    <col min="8195" max="8195" width="12.7109375" style="30" customWidth="1"/>
    <col min="8196" max="8196" width="12.28515625" style="30" customWidth="1"/>
    <col min="8197" max="8197" width="11.42578125" style="30" customWidth="1"/>
    <col min="8198" max="8198" width="9.7109375" style="30" customWidth="1"/>
    <col min="8199" max="8199" width="15" style="30" customWidth="1"/>
    <col min="8200" max="8448" width="9.140625" style="30"/>
    <col min="8449" max="8449" width="34" style="30" customWidth="1"/>
    <col min="8450" max="8450" width="14.42578125" style="30" customWidth="1"/>
    <col min="8451" max="8451" width="12.7109375" style="30" customWidth="1"/>
    <col min="8452" max="8452" width="12.28515625" style="30" customWidth="1"/>
    <col min="8453" max="8453" width="11.42578125" style="30" customWidth="1"/>
    <col min="8454" max="8454" width="9.7109375" style="30" customWidth="1"/>
    <col min="8455" max="8455" width="15" style="30" customWidth="1"/>
    <col min="8456" max="8704" width="9.140625" style="30"/>
    <col min="8705" max="8705" width="34" style="30" customWidth="1"/>
    <col min="8706" max="8706" width="14.42578125" style="30" customWidth="1"/>
    <col min="8707" max="8707" width="12.7109375" style="30" customWidth="1"/>
    <col min="8708" max="8708" width="12.28515625" style="30" customWidth="1"/>
    <col min="8709" max="8709" width="11.42578125" style="30" customWidth="1"/>
    <col min="8710" max="8710" width="9.7109375" style="30" customWidth="1"/>
    <col min="8711" max="8711" width="15" style="30" customWidth="1"/>
    <col min="8712" max="8960" width="9.140625" style="30"/>
    <col min="8961" max="8961" width="34" style="30" customWidth="1"/>
    <col min="8962" max="8962" width="14.42578125" style="30" customWidth="1"/>
    <col min="8963" max="8963" width="12.7109375" style="30" customWidth="1"/>
    <col min="8964" max="8964" width="12.28515625" style="30" customWidth="1"/>
    <col min="8965" max="8965" width="11.42578125" style="30" customWidth="1"/>
    <col min="8966" max="8966" width="9.7109375" style="30" customWidth="1"/>
    <col min="8967" max="8967" width="15" style="30" customWidth="1"/>
    <col min="8968" max="9216" width="9.140625" style="30"/>
    <col min="9217" max="9217" width="34" style="30" customWidth="1"/>
    <col min="9218" max="9218" width="14.42578125" style="30" customWidth="1"/>
    <col min="9219" max="9219" width="12.7109375" style="30" customWidth="1"/>
    <col min="9220" max="9220" width="12.28515625" style="30" customWidth="1"/>
    <col min="9221" max="9221" width="11.42578125" style="30" customWidth="1"/>
    <col min="9222" max="9222" width="9.7109375" style="30" customWidth="1"/>
    <col min="9223" max="9223" width="15" style="30" customWidth="1"/>
    <col min="9224" max="9472" width="9.140625" style="30"/>
    <col min="9473" max="9473" width="34" style="30" customWidth="1"/>
    <col min="9474" max="9474" width="14.42578125" style="30" customWidth="1"/>
    <col min="9475" max="9475" width="12.7109375" style="30" customWidth="1"/>
    <col min="9476" max="9476" width="12.28515625" style="30" customWidth="1"/>
    <col min="9477" max="9477" width="11.42578125" style="30" customWidth="1"/>
    <col min="9478" max="9478" width="9.7109375" style="30" customWidth="1"/>
    <col min="9479" max="9479" width="15" style="30" customWidth="1"/>
    <col min="9480" max="9728" width="9.140625" style="30"/>
    <col min="9729" max="9729" width="34" style="30" customWidth="1"/>
    <col min="9730" max="9730" width="14.42578125" style="30" customWidth="1"/>
    <col min="9731" max="9731" width="12.7109375" style="30" customWidth="1"/>
    <col min="9732" max="9732" width="12.28515625" style="30" customWidth="1"/>
    <col min="9733" max="9733" width="11.42578125" style="30" customWidth="1"/>
    <col min="9734" max="9734" width="9.7109375" style="30" customWidth="1"/>
    <col min="9735" max="9735" width="15" style="30" customWidth="1"/>
    <col min="9736" max="9984" width="9.140625" style="30"/>
    <col min="9985" max="9985" width="34" style="30" customWidth="1"/>
    <col min="9986" max="9986" width="14.42578125" style="30" customWidth="1"/>
    <col min="9987" max="9987" width="12.7109375" style="30" customWidth="1"/>
    <col min="9988" max="9988" width="12.28515625" style="30" customWidth="1"/>
    <col min="9989" max="9989" width="11.42578125" style="30" customWidth="1"/>
    <col min="9990" max="9990" width="9.7109375" style="30" customWidth="1"/>
    <col min="9991" max="9991" width="15" style="30" customWidth="1"/>
    <col min="9992" max="10240" width="9.140625" style="30"/>
    <col min="10241" max="10241" width="34" style="30" customWidth="1"/>
    <col min="10242" max="10242" width="14.42578125" style="30" customWidth="1"/>
    <col min="10243" max="10243" width="12.7109375" style="30" customWidth="1"/>
    <col min="10244" max="10244" width="12.28515625" style="30" customWidth="1"/>
    <col min="10245" max="10245" width="11.42578125" style="30" customWidth="1"/>
    <col min="10246" max="10246" width="9.7109375" style="30" customWidth="1"/>
    <col min="10247" max="10247" width="15" style="30" customWidth="1"/>
    <col min="10248" max="10496" width="9.140625" style="30"/>
    <col min="10497" max="10497" width="34" style="30" customWidth="1"/>
    <col min="10498" max="10498" width="14.42578125" style="30" customWidth="1"/>
    <col min="10499" max="10499" width="12.7109375" style="30" customWidth="1"/>
    <col min="10500" max="10500" width="12.28515625" style="30" customWidth="1"/>
    <col min="10501" max="10501" width="11.42578125" style="30" customWidth="1"/>
    <col min="10502" max="10502" width="9.7109375" style="30" customWidth="1"/>
    <col min="10503" max="10503" width="15" style="30" customWidth="1"/>
    <col min="10504" max="10752" width="9.140625" style="30"/>
    <col min="10753" max="10753" width="34" style="30" customWidth="1"/>
    <col min="10754" max="10754" width="14.42578125" style="30" customWidth="1"/>
    <col min="10755" max="10755" width="12.7109375" style="30" customWidth="1"/>
    <col min="10756" max="10756" width="12.28515625" style="30" customWidth="1"/>
    <col min="10757" max="10757" width="11.42578125" style="30" customWidth="1"/>
    <col min="10758" max="10758" width="9.7109375" style="30" customWidth="1"/>
    <col min="10759" max="10759" width="15" style="30" customWidth="1"/>
    <col min="10760" max="11008" width="9.140625" style="30"/>
    <col min="11009" max="11009" width="34" style="30" customWidth="1"/>
    <col min="11010" max="11010" width="14.42578125" style="30" customWidth="1"/>
    <col min="11011" max="11011" width="12.7109375" style="30" customWidth="1"/>
    <col min="11012" max="11012" width="12.28515625" style="30" customWidth="1"/>
    <col min="11013" max="11013" width="11.42578125" style="30" customWidth="1"/>
    <col min="11014" max="11014" width="9.7109375" style="30" customWidth="1"/>
    <col min="11015" max="11015" width="15" style="30" customWidth="1"/>
    <col min="11016" max="11264" width="9.140625" style="30"/>
    <col min="11265" max="11265" width="34" style="30" customWidth="1"/>
    <col min="11266" max="11266" width="14.42578125" style="30" customWidth="1"/>
    <col min="11267" max="11267" width="12.7109375" style="30" customWidth="1"/>
    <col min="11268" max="11268" width="12.28515625" style="30" customWidth="1"/>
    <col min="11269" max="11269" width="11.42578125" style="30" customWidth="1"/>
    <col min="11270" max="11270" width="9.7109375" style="30" customWidth="1"/>
    <col min="11271" max="11271" width="15" style="30" customWidth="1"/>
    <col min="11272" max="11520" width="9.140625" style="30"/>
    <col min="11521" max="11521" width="34" style="30" customWidth="1"/>
    <col min="11522" max="11522" width="14.42578125" style="30" customWidth="1"/>
    <col min="11523" max="11523" width="12.7109375" style="30" customWidth="1"/>
    <col min="11524" max="11524" width="12.28515625" style="30" customWidth="1"/>
    <col min="11525" max="11525" width="11.42578125" style="30" customWidth="1"/>
    <col min="11526" max="11526" width="9.7109375" style="30" customWidth="1"/>
    <col min="11527" max="11527" width="15" style="30" customWidth="1"/>
    <col min="11528" max="11776" width="9.140625" style="30"/>
    <col min="11777" max="11777" width="34" style="30" customWidth="1"/>
    <col min="11778" max="11778" width="14.42578125" style="30" customWidth="1"/>
    <col min="11779" max="11779" width="12.7109375" style="30" customWidth="1"/>
    <col min="11780" max="11780" width="12.28515625" style="30" customWidth="1"/>
    <col min="11781" max="11781" width="11.42578125" style="30" customWidth="1"/>
    <col min="11782" max="11782" width="9.7109375" style="30" customWidth="1"/>
    <col min="11783" max="11783" width="15" style="30" customWidth="1"/>
    <col min="11784" max="12032" width="9.140625" style="30"/>
    <col min="12033" max="12033" width="34" style="30" customWidth="1"/>
    <col min="12034" max="12034" width="14.42578125" style="30" customWidth="1"/>
    <col min="12035" max="12035" width="12.7109375" style="30" customWidth="1"/>
    <col min="12036" max="12036" width="12.28515625" style="30" customWidth="1"/>
    <col min="12037" max="12037" width="11.42578125" style="30" customWidth="1"/>
    <col min="12038" max="12038" width="9.7109375" style="30" customWidth="1"/>
    <col min="12039" max="12039" width="15" style="30" customWidth="1"/>
    <col min="12040" max="12288" width="9.140625" style="30"/>
    <col min="12289" max="12289" width="34" style="30" customWidth="1"/>
    <col min="12290" max="12290" width="14.42578125" style="30" customWidth="1"/>
    <col min="12291" max="12291" width="12.7109375" style="30" customWidth="1"/>
    <col min="12292" max="12292" width="12.28515625" style="30" customWidth="1"/>
    <col min="12293" max="12293" width="11.42578125" style="30" customWidth="1"/>
    <col min="12294" max="12294" width="9.7109375" style="30" customWidth="1"/>
    <col min="12295" max="12295" width="15" style="30" customWidth="1"/>
    <col min="12296" max="12544" width="9.140625" style="30"/>
    <col min="12545" max="12545" width="34" style="30" customWidth="1"/>
    <col min="12546" max="12546" width="14.42578125" style="30" customWidth="1"/>
    <col min="12547" max="12547" width="12.7109375" style="30" customWidth="1"/>
    <col min="12548" max="12548" width="12.28515625" style="30" customWidth="1"/>
    <col min="12549" max="12549" width="11.42578125" style="30" customWidth="1"/>
    <col min="12550" max="12550" width="9.7109375" style="30" customWidth="1"/>
    <col min="12551" max="12551" width="15" style="30" customWidth="1"/>
    <col min="12552" max="12800" width="9.140625" style="30"/>
    <col min="12801" max="12801" width="34" style="30" customWidth="1"/>
    <col min="12802" max="12802" width="14.42578125" style="30" customWidth="1"/>
    <col min="12803" max="12803" width="12.7109375" style="30" customWidth="1"/>
    <col min="12804" max="12804" width="12.28515625" style="30" customWidth="1"/>
    <col min="12805" max="12805" width="11.42578125" style="30" customWidth="1"/>
    <col min="12806" max="12806" width="9.7109375" style="30" customWidth="1"/>
    <col min="12807" max="12807" width="15" style="30" customWidth="1"/>
    <col min="12808" max="13056" width="9.140625" style="30"/>
    <col min="13057" max="13057" width="34" style="30" customWidth="1"/>
    <col min="13058" max="13058" width="14.42578125" style="30" customWidth="1"/>
    <col min="13059" max="13059" width="12.7109375" style="30" customWidth="1"/>
    <col min="13060" max="13060" width="12.28515625" style="30" customWidth="1"/>
    <col min="13061" max="13061" width="11.42578125" style="30" customWidth="1"/>
    <col min="13062" max="13062" width="9.7109375" style="30" customWidth="1"/>
    <col min="13063" max="13063" width="15" style="30" customWidth="1"/>
    <col min="13064" max="13312" width="9.140625" style="30"/>
    <col min="13313" max="13313" width="34" style="30" customWidth="1"/>
    <col min="13314" max="13314" width="14.42578125" style="30" customWidth="1"/>
    <col min="13315" max="13315" width="12.7109375" style="30" customWidth="1"/>
    <col min="13316" max="13316" width="12.28515625" style="30" customWidth="1"/>
    <col min="13317" max="13317" width="11.42578125" style="30" customWidth="1"/>
    <col min="13318" max="13318" width="9.7109375" style="30" customWidth="1"/>
    <col min="13319" max="13319" width="15" style="30" customWidth="1"/>
    <col min="13320" max="13568" width="9.140625" style="30"/>
    <col min="13569" max="13569" width="34" style="30" customWidth="1"/>
    <col min="13570" max="13570" width="14.42578125" style="30" customWidth="1"/>
    <col min="13571" max="13571" width="12.7109375" style="30" customWidth="1"/>
    <col min="13572" max="13572" width="12.28515625" style="30" customWidth="1"/>
    <col min="13573" max="13573" width="11.42578125" style="30" customWidth="1"/>
    <col min="13574" max="13574" width="9.7109375" style="30" customWidth="1"/>
    <col min="13575" max="13575" width="15" style="30" customWidth="1"/>
    <col min="13576" max="13824" width="9.140625" style="30"/>
    <col min="13825" max="13825" width="34" style="30" customWidth="1"/>
    <col min="13826" max="13826" width="14.42578125" style="30" customWidth="1"/>
    <col min="13827" max="13827" width="12.7109375" style="30" customWidth="1"/>
    <col min="13828" max="13828" width="12.28515625" style="30" customWidth="1"/>
    <col min="13829" max="13829" width="11.42578125" style="30" customWidth="1"/>
    <col min="13830" max="13830" width="9.7109375" style="30" customWidth="1"/>
    <col min="13831" max="13831" width="15" style="30" customWidth="1"/>
    <col min="13832" max="14080" width="9.140625" style="30"/>
    <col min="14081" max="14081" width="34" style="30" customWidth="1"/>
    <col min="14082" max="14082" width="14.42578125" style="30" customWidth="1"/>
    <col min="14083" max="14083" width="12.7109375" style="30" customWidth="1"/>
    <col min="14084" max="14084" width="12.28515625" style="30" customWidth="1"/>
    <col min="14085" max="14085" width="11.42578125" style="30" customWidth="1"/>
    <col min="14086" max="14086" width="9.7109375" style="30" customWidth="1"/>
    <col min="14087" max="14087" width="15" style="30" customWidth="1"/>
    <col min="14088" max="14336" width="9.140625" style="30"/>
    <col min="14337" max="14337" width="34" style="30" customWidth="1"/>
    <col min="14338" max="14338" width="14.42578125" style="30" customWidth="1"/>
    <col min="14339" max="14339" width="12.7109375" style="30" customWidth="1"/>
    <col min="14340" max="14340" width="12.28515625" style="30" customWidth="1"/>
    <col min="14341" max="14341" width="11.42578125" style="30" customWidth="1"/>
    <col min="14342" max="14342" width="9.7109375" style="30" customWidth="1"/>
    <col min="14343" max="14343" width="15" style="30" customWidth="1"/>
    <col min="14344" max="14592" width="9.140625" style="30"/>
    <col min="14593" max="14593" width="34" style="30" customWidth="1"/>
    <col min="14594" max="14594" width="14.42578125" style="30" customWidth="1"/>
    <col min="14595" max="14595" width="12.7109375" style="30" customWidth="1"/>
    <col min="14596" max="14596" width="12.28515625" style="30" customWidth="1"/>
    <col min="14597" max="14597" width="11.42578125" style="30" customWidth="1"/>
    <col min="14598" max="14598" width="9.7109375" style="30" customWidth="1"/>
    <col min="14599" max="14599" width="15" style="30" customWidth="1"/>
    <col min="14600" max="14848" width="9.140625" style="30"/>
    <col min="14849" max="14849" width="34" style="30" customWidth="1"/>
    <col min="14850" max="14850" width="14.42578125" style="30" customWidth="1"/>
    <col min="14851" max="14851" width="12.7109375" style="30" customWidth="1"/>
    <col min="14852" max="14852" width="12.28515625" style="30" customWidth="1"/>
    <col min="14853" max="14853" width="11.42578125" style="30" customWidth="1"/>
    <col min="14854" max="14854" width="9.7109375" style="30" customWidth="1"/>
    <col min="14855" max="14855" width="15" style="30" customWidth="1"/>
    <col min="14856" max="15104" width="9.140625" style="30"/>
    <col min="15105" max="15105" width="34" style="30" customWidth="1"/>
    <col min="15106" max="15106" width="14.42578125" style="30" customWidth="1"/>
    <col min="15107" max="15107" width="12.7109375" style="30" customWidth="1"/>
    <col min="15108" max="15108" width="12.28515625" style="30" customWidth="1"/>
    <col min="15109" max="15109" width="11.42578125" style="30" customWidth="1"/>
    <col min="15110" max="15110" width="9.7109375" style="30" customWidth="1"/>
    <col min="15111" max="15111" width="15" style="30" customWidth="1"/>
    <col min="15112" max="15360" width="9.140625" style="30"/>
    <col min="15361" max="15361" width="34" style="30" customWidth="1"/>
    <col min="15362" max="15362" width="14.42578125" style="30" customWidth="1"/>
    <col min="15363" max="15363" width="12.7109375" style="30" customWidth="1"/>
    <col min="15364" max="15364" width="12.28515625" style="30" customWidth="1"/>
    <col min="15365" max="15365" width="11.42578125" style="30" customWidth="1"/>
    <col min="15366" max="15366" width="9.7109375" style="30" customWidth="1"/>
    <col min="15367" max="15367" width="15" style="30" customWidth="1"/>
    <col min="15368" max="15616" width="9.140625" style="30"/>
    <col min="15617" max="15617" width="34" style="30" customWidth="1"/>
    <col min="15618" max="15618" width="14.42578125" style="30" customWidth="1"/>
    <col min="15619" max="15619" width="12.7109375" style="30" customWidth="1"/>
    <col min="15620" max="15620" width="12.28515625" style="30" customWidth="1"/>
    <col min="15621" max="15621" width="11.42578125" style="30" customWidth="1"/>
    <col min="15622" max="15622" width="9.7109375" style="30" customWidth="1"/>
    <col min="15623" max="15623" width="15" style="30" customWidth="1"/>
    <col min="15624" max="15872" width="9.140625" style="30"/>
    <col min="15873" max="15873" width="34" style="30" customWidth="1"/>
    <col min="15874" max="15874" width="14.42578125" style="30" customWidth="1"/>
    <col min="15875" max="15875" width="12.7109375" style="30" customWidth="1"/>
    <col min="15876" max="15876" width="12.28515625" style="30" customWidth="1"/>
    <col min="15877" max="15877" width="11.42578125" style="30" customWidth="1"/>
    <col min="15878" max="15878" width="9.7109375" style="30" customWidth="1"/>
    <col min="15879" max="15879" width="15" style="30" customWidth="1"/>
    <col min="15880" max="16128" width="9.140625" style="30"/>
    <col min="16129" max="16129" width="34" style="30" customWidth="1"/>
    <col min="16130" max="16130" width="14.42578125" style="30" customWidth="1"/>
    <col min="16131" max="16131" width="12.7109375" style="30" customWidth="1"/>
    <col min="16132" max="16132" width="12.28515625" style="30" customWidth="1"/>
    <col min="16133" max="16133" width="11.42578125" style="30" customWidth="1"/>
    <col min="16134" max="16134" width="9.7109375" style="30" customWidth="1"/>
    <col min="16135" max="16135" width="15" style="30" customWidth="1"/>
    <col min="16136" max="16384" width="9.140625" style="30"/>
  </cols>
  <sheetData>
    <row r="1" spans="1:7" ht="15.75" customHeight="1">
      <c r="A1" s="119" t="s">
        <v>41</v>
      </c>
      <c r="B1" s="119"/>
      <c r="C1" s="119"/>
      <c r="D1" s="119"/>
      <c r="E1" s="119"/>
      <c r="F1" s="119"/>
      <c r="G1" s="119"/>
    </row>
    <row r="2" spans="1:7" ht="18.75" customHeight="1">
      <c r="A2" s="120" t="s">
        <v>42</v>
      </c>
      <c r="B2" s="120"/>
      <c r="C2" s="120"/>
      <c r="D2" s="120"/>
      <c r="E2" s="120"/>
      <c r="F2" s="120"/>
      <c r="G2" s="120"/>
    </row>
    <row r="3" spans="1:7" ht="20.25" customHeight="1">
      <c r="A3" s="120" t="s">
        <v>43</v>
      </c>
      <c r="B3" s="120"/>
      <c r="C3" s="120"/>
      <c r="D3" s="120"/>
      <c r="E3" s="120"/>
      <c r="F3" s="120"/>
      <c r="G3" s="120"/>
    </row>
    <row r="4" spans="1:7" ht="51" customHeight="1">
      <c r="A4" s="121" t="s">
        <v>91</v>
      </c>
      <c r="B4" s="121"/>
      <c r="C4" s="121"/>
      <c r="D4" s="121"/>
      <c r="E4" s="121"/>
      <c r="F4" s="121"/>
      <c r="G4" s="121"/>
    </row>
    <row r="5" spans="1:7">
      <c r="A5" s="31"/>
      <c r="B5" s="31"/>
      <c r="C5" s="31"/>
      <c r="D5" s="32" t="s">
        <v>44</v>
      </c>
      <c r="E5" s="31"/>
    </row>
    <row r="6" spans="1:7" ht="24.75" customHeight="1">
      <c r="A6" s="105" t="s">
        <v>92</v>
      </c>
      <c r="B6" s="105"/>
      <c r="C6" s="105"/>
      <c r="D6" s="105"/>
      <c r="E6" s="33">
        <v>10515.559999999998</v>
      </c>
      <c r="G6" s="41"/>
    </row>
    <row r="7" spans="1:7" ht="18" customHeight="1">
      <c r="A7" s="105" t="s">
        <v>93</v>
      </c>
      <c r="B7" s="105"/>
      <c r="C7" s="105"/>
      <c r="D7" s="105"/>
      <c r="E7" s="34">
        <v>83027.64</v>
      </c>
      <c r="G7" s="41"/>
    </row>
    <row r="8" spans="1:7" ht="17.25" customHeight="1">
      <c r="A8" s="105" t="s">
        <v>94</v>
      </c>
      <c r="B8" s="105"/>
      <c r="C8" s="105"/>
      <c r="D8" s="105"/>
      <c r="E8" s="34">
        <v>78304.460000000006</v>
      </c>
      <c r="G8" s="41"/>
    </row>
    <row r="9" spans="1:7">
      <c r="A9" s="105" t="s">
        <v>95</v>
      </c>
      <c r="B9" s="105"/>
      <c r="C9" s="105"/>
      <c r="D9" s="105"/>
      <c r="E9" s="35">
        <f>E8/E7</f>
        <v>0.94311316087028374</v>
      </c>
      <c r="G9" s="41"/>
    </row>
    <row r="10" spans="1:7" ht="27.75" customHeight="1">
      <c r="A10" s="105" t="s">
        <v>96</v>
      </c>
      <c r="B10" s="105"/>
      <c r="C10" s="105"/>
      <c r="D10" s="105"/>
      <c r="E10" s="33">
        <f>E6+E7-E8</f>
        <v>15238.739999999991</v>
      </c>
      <c r="G10" s="41"/>
    </row>
    <row r="11" spans="1:7" ht="14.25" customHeight="1">
      <c r="A11" s="105" t="s">
        <v>97</v>
      </c>
      <c r="B11" s="105"/>
      <c r="C11" s="105"/>
      <c r="D11" s="105"/>
      <c r="E11" s="36">
        <f>D32</f>
        <v>71704.847968381451</v>
      </c>
      <c r="F11" s="37"/>
      <c r="G11" s="41"/>
    </row>
    <row r="12" spans="1:7" ht="25.5" customHeight="1">
      <c r="A12" s="105" t="s">
        <v>98</v>
      </c>
      <c r="B12" s="105"/>
      <c r="C12" s="105"/>
      <c r="D12" s="105"/>
      <c r="E12" s="33">
        <f>G46</f>
        <v>12179.314455204978</v>
      </c>
      <c r="G12" s="41"/>
    </row>
    <row r="13" spans="1:7" s="39" customFormat="1" ht="25.5" customHeight="1">
      <c r="A13" s="118" t="s">
        <v>99</v>
      </c>
      <c r="B13" s="118"/>
      <c r="C13" s="118"/>
      <c r="D13" s="118"/>
      <c r="E13" s="38">
        <f>E12+E10</f>
        <v>27418.054455204969</v>
      </c>
      <c r="F13" s="76">
        <v>27418.052292981258</v>
      </c>
      <c r="G13" s="77">
        <f>F13-E13</f>
        <v>-2.1622237109113485E-3</v>
      </c>
    </row>
    <row r="14" spans="1:7" ht="27" customHeight="1">
      <c r="A14" s="105" t="s">
        <v>100</v>
      </c>
      <c r="B14" s="105"/>
      <c r="C14" s="105"/>
      <c r="D14" s="105"/>
      <c r="E14" s="40">
        <f>E8-E11</f>
        <v>6599.6120316185552</v>
      </c>
      <c r="G14" s="41"/>
    </row>
    <row r="15" spans="1:7" ht="26.25" customHeight="1">
      <c r="A15" s="105" t="s">
        <v>101</v>
      </c>
      <c r="B15" s="105"/>
      <c r="C15" s="105"/>
      <c r="D15" s="105"/>
      <c r="E15" s="40">
        <f>-1474.86-2270.99-20804.88-9448.83+E14</f>
        <v>-27399.947968381442</v>
      </c>
      <c r="G15" s="41"/>
    </row>
    <row r="16" spans="1:7">
      <c r="A16" s="41"/>
      <c r="B16" s="41"/>
      <c r="C16" s="41"/>
      <c r="D16" s="41"/>
      <c r="E16" s="41"/>
    </row>
    <row r="17" spans="1:8" ht="19.5" customHeight="1">
      <c r="A17" s="106" t="s">
        <v>45</v>
      </c>
      <c r="B17" s="107"/>
      <c r="C17" s="98" t="s">
        <v>103</v>
      </c>
      <c r="D17" s="110" t="s">
        <v>102</v>
      </c>
      <c r="E17" s="110"/>
    </row>
    <row r="18" spans="1:8" ht="21.75" customHeight="1">
      <c r="A18" s="108"/>
      <c r="B18" s="109"/>
      <c r="C18" s="98"/>
      <c r="D18" s="42" t="s">
        <v>46</v>
      </c>
      <c r="E18" s="43" t="s">
        <v>47</v>
      </c>
      <c r="H18" s="31"/>
    </row>
    <row r="19" spans="1:8">
      <c r="A19" s="111" t="s">
        <v>48</v>
      </c>
      <c r="B19" s="112"/>
      <c r="C19" s="113">
        <v>384</v>
      </c>
      <c r="D19" s="114"/>
      <c r="E19" s="115"/>
    </row>
    <row r="20" spans="1:8">
      <c r="A20" s="100" t="s">
        <v>49</v>
      </c>
      <c r="B20" s="101"/>
      <c r="C20" s="44">
        <v>1.55</v>
      </c>
      <c r="D20" s="44">
        <v>6827.7362404771529</v>
      </c>
      <c r="E20" s="44">
        <v>1.4817135938535488</v>
      </c>
    </row>
    <row r="21" spans="1:8">
      <c r="A21" s="100" t="s">
        <v>50</v>
      </c>
      <c r="B21" s="101"/>
      <c r="C21" s="44">
        <v>2.27</v>
      </c>
      <c r="D21" s="44">
        <v>18631.35534429142</v>
      </c>
      <c r="E21" s="44">
        <v>4.0432628785354643</v>
      </c>
    </row>
    <row r="22" spans="1:8" ht="23.25" customHeight="1">
      <c r="A22" s="100" t="s">
        <v>51</v>
      </c>
      <c r="B22" s="101"/>
      <c r="C22" s="44">
        <v>1.36</v>
      </c>
      <c r="D22" s="44">
        <v>1785.1876732563283</v>
      </c>
      <c r="E22" s="44">
        <v>0.38741051936986293</v>
      </c>
    </row>
    <row r="23" spans="1:8" ht="27" customHeight="1">
      <c r="A23" s="100" t="s">
        <v>52</v>
      </c>
      <c r="B23" s="101"/>
      <c r="C23" s="44">
        <v>2.52</v>
      </c>
      <c r="D23" s="44">
        <v>11851.377886924005</v>
      </c>
      <c r="E23" s="44">
        <v>2.5719136039331607</v>
      </c>
    </row>
    <row r="24" spans="1:8">
      <c r="A24" s="100" t="s">
        <v>53</v>
      </c>
      <c r="B24" s="101"/>
      <c r="C24" s="44">
        <v>0</v>
      </c>
      <c r="D24" s="44">
        <v>0</v>
      </c>
      <c r="E24" s="44">
        <v>0</v>
      </c>
    </row>
    <row r="25" spans="1:8">
      <c r="A25" s="100" t="s">
        <v>54</v>
      </c>
      <c r="B25" s="101"/>
      <c r="C25" s="44">
        <v>0.28999999999999998</v>
      </c>
      <c r="D25" s="44">
        <v>0</v>
      </c>
      <c r="E25" s="44">
        <v>0</v>
      </c>
    </row>
    <row r="26" spans="1:8">
      <c r="A26" s="116" t="s">
        <v>55</v>
      </c>
      <c r="B26" s="117"/>
      <c r="C26" s="44">
        <v>0</v>
      </c>
      <c r="D26" s="44">
        <v>0</v>
      </c>
      <c r="E26" s="44">
        <v>0</v>
      </c>
    </row>
    <row r="27" spans="1:8">
      <c r="A27" s="100" t="s">
        <v>56</v>
      </c>
      <c r="B27" s="101"/>
      <c r="C27" s="44">
        <v>2.6</v>
      </c>
      <c r="D27" s="44">
        <v>8961.2896219620907</v>
      </c>
      <c r="E27" s="44">
        <v>1.9447243103216343</v>
      </c>
    </row>
    <row r="28" spans="1:8">
      <c r="A28" s="100" t="s">
        <v>18</v>
      </c>
      <c r="B28" s="101"/>
      <c r="C28" s="44">
        <v>4.5199999999999996</v>
      </c>
      <c r="D28" s="44">
        <v>21673.703103450065</v>
      </c>
      <c r="E28" s="44">
        <v>4.7034945971028792</v>
      </c>
    </row>
    <row r="29" spans="1:8">
      <c r="A29" s="100" t="s">
        <v>57</v>
      </c>
      <c r="B29" s="101"/>
      <c r="C29" s="44">
        <v>2.2799999999999998</v>
      </c>
      <c r="D29" s="44">
        <v>0</v>
      </c>
      <c r="E29" s="44">
        <v>0</v>
      </c>
    </row>
    <row r="30" spans="1:8">
      <c r="A30" s="100" t="s">
        <v>58</v>
      </c>
      <c r="B30" s="101"/>
      <c r="C30" s="44">
        <v>17.39</v>
      </c>
      <c r="D30" s="44">
        <v>69730.649870361056</v>
      </c>
      <c r="E30" s="44">
        <v>15.132519503116551</v>
      </c>
    </row>
    <row r="31" spans="1:8">
      <c r="A31" s="100" t="s">
        <v>59</v>
      </c>
      <c r="B31" s="101"/>
      <c r="C31" s="44">
        <v>0.6</v>
      </c>
      <c r="D31" s="44">
        <v>1974.1980980204023</v>
      </c>
      <c r="E31" s="44">
        <v>0.42842840668845539</v>
      </c>
    </row>
    <row r="32" spans="1:8">
      <c r="A32" s="103" t="s">
        <v>60</v>
      </c>
      <c r="B32" s="104"/>
      <c r="C32" s="45">
        <v>17.990000000000002</v>
      </c>
      <c r="D32" s="45">
        <v>71704.847968381451</v>
      </c>
      <c r="E32" s="45">
        <v>15.560947909805007</v>
      </c>
    </row>
    <row r="33" spans="1:7">
      <c r="A33" s="46"/>
      <c r="B33" s="46"/>
      <c r="C33" s="47"/>
      <c r="D33" s="47"/>
      <c r="E33" s="47"/>
    </row>
    <row r="34" spans="1:7" ht="15">
      <c r="A34" s="102" t="s">
        <v>61</v>
      </c>
      <c r="B34" s="102"/>
      <c r="C34" s="102"/>
      <c r="D34" s="102"/>
      <c r="E34" s="102"/>
      <c r="F34" s="102"/>
      <c r="G34" s="102"/>
    </row>
    <row r="35" spans="1:7" s="39" customFormat="1" ht="19.5" customHeight="1">
      <c r="A35" s="97"/>
      <c r="B35" s="98" t="s">
        <v>62</v>
      </c>
      <c r="C35" s="99" t="s">
        <v>90</v>
      </c>
      <c r="D35" s="99"/>
      <c r="E35" s="99"/>
      <c r="F35" s="99"/>
      <c r="G35" s="98" t="s">
        <v>104</v>
      </c>
    </row>
    <row r="36" spans="1:7" s="39" customFormat="1" ht="19.5" customHeight="1">
      <c r="A36" s="97"/>
      <c r="B36" s="98"/>
      <c r="C36" s="42" t="s">
        <v>63</v>
      </c>
      <c r="D36" s="42" t="s">
        <v>64</v>
      </c>
      <c r="E36" s="42" t="s">
        <v>65</v>
      </c>
      <c r="F36" s="42" t="s">
        <v>66</v>
      </c>
      <c r="G36" s="98"/>
    </row>
    <row r="37" spans="1:7" s="39" customFormat="1" ht="23.25">
      <c r="A37" s="78" t="s">
        <v>111</v>
      </c>
      <c r="B37" s="38">
        <f>SUM(B38:B39)</f>
        <v>5577.4086166844463</v>
      </c>
      <c r="C37" s="38">
        <f>SUM(C38:C39)</f>
        <v>40664.331921757592</v>
      </c>
      <c r="D37" s="38">
        <f>SUM(D38:D39)</f>
        <v>40275.359475546269</v>
      </c>
      <c r="E37" s="38">
        <f>C37-D37</f>
        <v>388.97244621132268</v>
      </c>
      <c r="F37" s="48">
        <f>D37/C37</f>
        <v>0.9904345546126333</v>
      </c>
      <c r="G37" s="38">
        <f>B37+C37-D37</f>
        <v>5966.3810628957726</v>
      </c>
    </row>
    <row r="38" spans="1:7">
      <c r="A38" s="79" t="s">
        <v>67</v>
      </c>
      <c r="B38" s="33">
        <v>3478.7886166844437</v>
      </c>
      <c r="C38" s="33">
        <v>24334.641921757597</v>
      </c>
      <c r="D38" s="33">
        <v>24462.789475546269</v>
      </c>
      <c r="E38" s="33">
        <f>C38-D38</f>
        <v>-128.14755378867267</v>
      </c>
      <c r="F38" s="35">
        <f>D38/C38</f>
        <v>1.0052660546311181</v>
      </c>
      <c r="G38" s="33">
        <f>B38+C38-D38</f>
        <v>3350.641062895771</v>
      </c>
    </row>
    <row r="39" spans="1:7">
      <c r="A39" s="79" t="s">
        <v>68</v>
      </c>
      <c r="B39" s="33">
        <v>2098.6200000000026</v>
      </c>
      <c r="C39" s="33">
        <v>16329.689999999999</v>
      </c>
      <c r="D39" s="33">
        <v>15812.57</v>
      </c>
      <c r="E39" s="33">
        <f>C39-D39</f>
        <v>517.11999999999898</v>
      </c>
      <c r="F39" s="35">
        <f>D39/C39</f>
        <v>0.96833252805166548</v>
      </c>
      <c r="G39" s="33">
        <f>B39+C39-D39</f>
        <v>2615.7400000000016</v>
      </c>
    </row>
    <row r="40" spans="1:7">
      <c r="A40" s="80"/>
      <c r="B40" s="33"/>
      <c r="C40" s="33"/>
      <c r="D40" s="33"/>
      <c r="E40" s="33"/>
      <c r="F40" s="49"/>
      <c r="G40" s="33"/>
    </row>
    <row r="41" spans="1:7" s="39" customFormat="1" ht="23.25">
      <c r="A41" s="81" t="s">
        <v>112</v>
      </c>
      <c r="B41" s="38">
        <f>SUM(B42:B43)</f>
        <v>22409.13583852056</v>
      </c>
      <c r="C41" s="38">
        <f>SUM(C42:C43)</f>
        <v>90177.168078242394</v>
      </c>
      <c r="D41" s="38">
        <f>SUM(D42:D43)</f>
        <v>106511.09052445376</v>
      </c>
      <c r="E41" s="38">
        <f>C41-D41</f>
        <v>-16333.922446211363</v>
      </c>
      <c r="F41" s="48">
        <f>D41/C41</f>
        <v>1.1811314636986516</v>
      </c>
      <c r="G41" s="38">
        <f>B41+C41-D41</f>
        <v>6075.2133923092042</v>
      </c>
    </row>
    <row r="42" spans="1:7">
      <c r="A42" s="80" t="s">
        <v>69</v>
      </c>
      <c r="B42" s="33">
        <v>20441.369999999995</v>
      </c>
      <c r="C42" s="33">
        <v>72494.64</v>
      </c>
      <c r="D42" s="33">
        <v>88491.85000000002</v>
      </c>
      <c r="E42" s="33">
        <f>C42-D42</f>
        <v>-15997.210000000021</v>
      </c>
      <c r="F42" s="35">
        <f>D42/C42</f>
        <v>1.2206674865893536</v>
      </c>
      <c r="G42" s="33">
        <f>B42+C42-D42</f>
        <v>4444.1599999999744</v>
      </c>
    </row>
    <row r="43" spans="1:7">
      <c r="A43" s="80" t="s">
        <v>70</v>
      </c>
      <c r="B43" s="33">
        <v>1967.765838520565</v>
      </c>
      <c r="C43" s="33">
        <v>17682.528078242402</v>
      </c>
      <c r="D43" s="33">
        <v>18019.240524453733</v>
      </c>
      <c r="E43" s="33">
        <f>C43-D43</f>
        <v>-336.71244621133155</v>
      </c>
      <c r="F43" s="35">
        <f>D43/C43</f>
        <v>1.0190420987723832</v>
      </c>
      <c r="G43" s="33">
        <f>B43+C43-D43</f>
        <v>1631.0533923092335</v>
      </c>
    </row>
    <row r="44" spans="1:7">
      <c r="A44" s="80"/>
      <c r="B44" s="33"/>
      <c r="C44" s="33"/>
      <c r="D44" s="33"/>
      <c r="E44" s="33"/>
      <c r="F44" s="35"/>
      <c r="G44" s="33"/>
    </row>
    <row r="45" spans="1:7" ht="25.5">
      <c r="A45" s="82" t="s">
        <v>113</v>
      </c>
      <c r="B45" s="33">
        <v>43.000000000000114</v>
      </c>
      <c r="C45" s="33">
        <v>1654.13</v>
      </c>
      <c r="D45" s="33">
        <v>1559.4099999999999</v>
      </c>
      <c r="E45" s="33">
        <f>C45-D45</f>
        <v>94.720000000000255</v>
      </c>
      <c r="F45" s="35">
        <f>D45/C45</f>
        <v>0.94273726974300676</v>
      </c>
      <c r="G45" s="33">
        <f>B45+C45-D45</f>
        <v>137.72000000000025</v>
      </c>
    </row>
    <row r="46" spans="1:7" s="39" customFormat="1" ht="15">
      <c r="A46" s="50" t="s">
        <v>71</v>
      </c>
      <c r="B46" s="51">
        <f t="shared" ref="B46:D46" si="0">B37+B41+B45</f>
        <v>28029.544455205007</v>
      </c>
      <c r="C46" s="51">
        <f t="shared" si="0"/>
        <v>132495.62999999998</v>
      </c>
      <c r="D46" s="51">
        <f t="shared" si="0"/>
        <v>148345.86000000002</v>
      </c>
      <c r="E46" s="51">
        <f>E37+E41+E45</f>
        <v>-15850.23000000004</v>
      </c>
      <c r="F46" s="48">
        <f>D46/C46</f>
        <v>1.1196283228360062</v>
      </c>
      <c r="G46" s="51">
        <f>G37+G41+G45</f>
        <v>12179.314455204978</v>
      </c>
    </row>
    <row r="47" spans="1:7" s="39" customFormat="1" ht="15">
      <c r="A47" s="52"/>
      <c r="B47" s="53"/>
      <c r="C47" s="53"/>
      <c r="D47" s="53"/>
      <c r="E47" s="53"/>
      <c r="F47" s="54"/>
      <c r="G47" s="53"/>
    </row>
    <row r="49" spans="1:5">
      <c r="A49" s="30" t="s">
        <v>72</v>
      </c>
      <c r="E49" s="30" t="s">
        <v>73</v>
      </c>
    </row>
  </sheetData>
  <mergeCells count="37">
    <mergeCell ref="A26:B26"/>
    <mergeCell ref="A13:D13"/>
    <mergeCell ref="A1:G1"/>
    <mergeCell ref="A2:G2"/>
    <mergeCell ref="A3:G3"/>
    <mergeCell ref="A4:G4"/>
    <mergeCell ref="A6:D6"/>
    <mergeCell ref="A7:D7"/>
    <mergeCell ref="A8:D8"/>
    <mergeCell ref="A9:D9"/>
    <mergeCell ref="A10:D10"/>
    <mergeCell ref="A11:D11"/>
    <mergeCell ref="A12:D12"/>
    <mergeCell ref="A25:B25"/>
    <mergeCell ref="A14:D14"/>
    <mergeCell ref="A15:D15"/>
    <mergeCell ref="A17:B18"/>
    <mergeCell ref="C17:C18"/>
    <mergeCell ref="D17:E17"/>
    <mergeCell ref="A19:B19"/>
    <mergeCell ref="C19:E19"/>
    <mergeCell ref="A20:B20"/>
    <mergeCell ref="A21:B21"/>
    <mergeCell ref="A22:B22"/>
    <mergeCell ref="A23:B23"/>
    <mergeCell ref="A24:B24"/>
    <mergeCell ref="A35:A36"/>
    <mergeCell ref="B35:B36"/>
    <mergeCell ref="C35:F35"/>
    <mergeCell ref="G35:G36"/>
    <mergeCell ref="A27:B27"/>
    <mergeCell ref="A28:B28"/>
    <mergeCell ref="A29:B29"/>
    <mergeCell ref="A30:B30"/>
    <mergeCell ref="A34:G34"/>
    <mergeCell ref="A31:B31"/>
    <mergeCell ref="A32:B32"/>
  </mergeCells>
  <pageMargins left="0.74" right="0.23622047244094491" top="0.19685039370078741" bottom="0.27559055118110237" header="0.19685039370078741" footer="0.15748031496062992"/>
  <pageSetup paperSize="9" scale="8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zoomScale="70" zoomScaleNormal="70" workbookViewId="0">
      <selection activeCell="H46" sqref="H46"/>
    </sheetView>
  </sheetViews>
  <sheetFormatPr defaultRowHeight="15"/>
  <cols>
    <col min="1" max="1" width="31.28515625" style="55" customWidth="1"/>
    <col min="2" max="2" width="11.140625" style="55" customWidth="1"/>
    <col min="3" max="3" width="9.7109375" style="55" customWidth="1"/>
    <col min="4" max="4" width="10.42578125" style="55" customWidth="1"/>
    <col min="5" max="5" width="10.5703125" style="55" customWidth="1"/>
    <col min="6" max="6" width="10.85546875" style="55" customWidth="1"/>
    <col min="7" max="7" width="10.140625" style="55" customWidth="1"/>
    <col min="8" max="8" width="10.7109375" style="55" customWidth="1"/>
    <col min="9" max="9" width="10" style="55" customWidth="1"/>
    <col min="10" max="10" width="11.140625" style="55" customWidth="1"/>
    <col min="11" max="11" width="10.42578125" style="55" customWidth="1"/>
    <col min="12" max="12" width="10.28515625" style="55" customWidth="1"/>
    <col min="13" max="13" width="10" style="55" customWidth="1"/>
    <col min="14" max="14" width="12.140625" style="55" customWidth="1"/>
    <col min="15" max="15" width="11.7109375" style="55" customWidth="1"/>
    <col min="16" max="16" width="11.28515625" style="55" customWidth="1"/>
    <col min="17" max="17" width="10.140625" style="55" customWidth="1"/>
    <col min="18" max="18" width="10.7109375" style="55" customWidth="1"/>
    <col min="19" max="19" width="11.85546875" style="55" customWidth="1"/>
    <col min="20" max="20" width="11.42578125" style="60" customWidth="1"/>
    <col min="21" max="16384" width="9.140625" style="55"/>
  </cols>
  <sheetData>
    <row r="1" spans="1:20">
      <c r="A1" s="122" t="s">
        <v>82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</row>
    <row r="2" spans="1:20" ht="21">
      <c r="A2" s="123" t="s">
        <v>74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</row>
    <row r="3" spans="1:20">
      <c r="A3" s="56"/>
      <c r="B3" s="64">
        <v>42005</v>
      </c>
      <c r="C3" s="64">
        <v>42036</v>
      </c>
      <c r="D3" s="64">
        <v>42064</v>
      </c>
      <c r="E3" s="65" t="s">
        <v>84</v>
      </c>
      <c r="F3" s="64">
        <v>42095</v>
      </c>
      <c r="G3" s="64">
        <v>42125</v>
      </c>
      <c r="H3" s="64">
        <v>42156</v>
      </c>
      <c r="I3" s="64" t="s">
        <v>85</v>
      </c>
      <c r="J3" s="64" t="s">
        <v>86</v>
      </c>
      <c r="K3" s="64">
        <v>42186</v>
      </c>
      <c r="L3" s="64">
        <v>42217</v>
      </c>
      <c r="M3" s="64">
        <v>42248</v>
      </c>
      <c r="N3" s="64" t="s">
        <v>87</v>
      </c>
      <c r="O3" s="64" t="s">
        <v>88</v>
      </c>
      <c r="P3" s="64">
        <v>42278</v>
      </c>
      <c r="Q3" s="64">
        <v>42309</v>
      </c>
      <c r="R3" s="64">
        <v>42339</v>
      </c>
      <c r="S3" s="65" t="s">
        <v>89</v>
      </c>
      <c r="T3" s="57" t="s">
        <v>90</v>
      </c>
    </row>
    <row r="4" spans="1:20" s="60" customFormat="1" ht="14.25" customHeight="1">
      <c r="A4" s="58" t="s">
        <v>49</v>
      </c>
      <c r="B4" s="59">
        <v>704.75991339355596</v>
      </c>
      <c r="C4" s="59">
        <v>549.00417893619567</v>
      </c>
      <c r="D4" s="59">
        <v>579.04671460548991</v>
      </c>
      <c r="E4" s="59">
        <v>1832.8108069352415</v>
      </c>
      <c r="F4" s="59">
        <v>527.47530116868415</v>
      </c>
      <c r="G4" s="59">
        <v>530.57649105946211</v>
      </c>
      <c r="H4" s="59">
        <v>535.99252197598321</v>
      </c>
      <c r="I4" s="59">
        <v>1594.0443142041295</v>
      </c>
      <c r="J4" s="59">
        <v>3426.855121139371</v>
      </c>
      <c r="K4" s="59">
        <v>519.66696627435692</v>
      </c>
      <c r="L4" s="59">
        <v>700.56421298210989</v>
      </c>
      <c r="M4" s="59">
        <v>628.23722776700504</v>
      </c>
      <c r="N4" s="59">
        <v>1848.4684070234719</v>
      </c>
      <c r="O4" s="59">
        <v>5275.3235281628431</v>
      </c>
      <c r="P4" s="59">
        <v>523.39392165945935</v>
      </c>
      <c r="Q4" s="59">
        <v>486.73580890771399</v>
      </c>
      <c r="R4" s="59">
        <v>542.28298174713666</v>
      </c>
      <c r="S4" s="59">
        <v>1552.4127123143101</v>
      </c>
      <c r="T4" s="59">
        <v>6827.7362404771529</v>
      </c>
    </row>
    <row r="5" spans="1:20" ht="14.25" customHeight="1">
      <c r="A5" s="61" t="s">
        <v>75</v>
      </c>
      <c r="B5" s="62">
        <v>671.66455553786705</v>
      </c>
      <c r="C5" s="62">
        <v>515.62059270265718</v>
      </c>
      <c r="D5" s="62">
        <v>546.3640787907002</v>
      </c>
      <c r="E5" s="62">
        <v>1733.6492270312244</v>
      </c>
      <c r="F5" s="62">
        <v>511.52446659305434</v>
      </c>
      <c r="G5" s="62">
        <v>518.11436108864496</v>
      </c>
      <c r="H5" s="62">
        <v>502.87077486251673</v>
      </c>
      <c r="I5" s="62">
        <v>1532.509602544216</v>
      </c>
      <c r="J5" s="62">
        <v>3266.1588295754404</v>
      </c>
      <c r="K5" s="62">
        <v>501.55210497408109</v>
      </c>
      <c r="L5" s="62">
        <v>686.63289155831421</v>
      </c>
      <c r="M5" s="62">
        <v>612.74487321475181</v>
      </c>
      <c r="N5" s="62">
        <v>1800.9298697471472</v>
      </c>
      <c r="O5" s="62">
        <v>5067.0886993225877</v>
      </c>
      <c r="P5" s="62">
        <v>488.15223334715927</v>
      </c>
      <c r="Q5" s="62">
        <v>474.77560882744217</v>
      </c>
      <c r="R5" s="62">
        <v>486.34526186065204</v>
      </c>
      <c r="S5" s="62">
        <v>1449.2731040352535</v>
      </c>
      <c r="T5" s="59">
        <v>6516.3618033578414</v>
      </c>
    </row>
    <row r="6" spans="1:20" ht="14.25" customHeight="1">
      <c r="A6" s="61" t="s">
        <v>76</v>
      </c>
      <c r="B6" s="62">
        <v>0</v>
      </c>
      <c r="C6" s="62">
        <v>0</v>
      </c>
      <c r="D6" s="62">
        <v>0</v>
      </c>
      <c r="E6" s="62">
        <v>0</v>
      </c>
      <c r="F6" s="62">
        <v>0</v>
      </c>
      <c r="G6" s="62">
        <v>0</v>
      </c>
      <c r="H6" s="62">
        <v>0</v>
      </c>
      <c r="I6" s="62">
        <v>0</v>
      </c>
      <c r="J6" s="62">
        <v>0</v>
      </c>
      <c r="K6" s="62">
        <v>0</v>
      </c>
      <c r="L6" s="62">
        <v>0</v>
      </c>
      <c r="M6" s="62">
        <v>0</v>
      </c>
      <c r="N6" s="62">
        <v>0</v>
      </c>
      <c r="O6" s="62">
        <v>0</v>
      </c>
      <c r="P6" s="62">
        <v>0</v>
      </c>
      <c r="Q6" s="62">
        <v>0</v>
      </c>
      <c r="R6" s="62">
        <v>0</v>
      </c>
      <c r="S6" s="62">
        <v>0</v>
      </c>
      <c r="T6" s="59">
        <v>0</v>
      </c>
    </row>
    <row r="7" spans="1:20" ht="14.25" customHeight="1">
      <c r="A7" s="61" t="s">
        <v>77</v>
      </c>
      <c r="B7" s="62">
        <v>33.095357855688896</v>
      </c>
      <c r="C7" s="62">
        <v>33.383586233538537</v>
      </c>
      <c r="D7" s="62">
        <v>32.682635814789691</v>
      </c>
      <c r="E7" s="62">
        <v>99.161579904017131</v>
      </c>
      <c r="F7" s="62">
        <v>15.950834575629859</v>
      </c>
      <c r="G7" s="62">
        <v>12.462129970817164</v>
      </c>
      <c r="H7" s="62">
        <v>33.121747113466526</v>
      </c>
      <c r="I7" s="62">
        <v>61.534711659913548</v>
      </c>
      <c r="J7" s="62">
        <v>160.69629156393069</v>
      </c>
      <c r="K7" s="62">
        <v>18.114861300275866</v>
      </c>
      <c r="L7" s="62">
        <v>13.931321423795634</v>
      </c>
      <c r="M7" s="62">
        <v>15.492354552253223</v>
      </c>
      <c r="N7" s="62">
        <v>47.538537276324718</v>
      </c>
      <c r="O7" s="62">
        <v>208.2348288402554</v>
      </c>
      <c r="P7" s="62">
        <v>35.24168831230007</v>
      </c>
      <c r="Q7" s="62">
        <v>11.96020008027182</v>
      </c>
      <c r="R7" s="62">
        <v>55.937719886484651</v>
      </c>
      <c r="S7" s="62">
        <v>103.13960827905655</v>
      </c>
      <c r="T7" s="59">
        <v>311.37443711931195</v>
      </c>
    </row>
    <row r="8" spans="1:20" s="60" customFormat="1" ht="28.5" customHeight="1">
      <c r="A8" s="58" t="s">
        <v>50</v>
      </c>
      <c r="B8" s="59">
        <v>1920.8434632992048</v>
      </c>
      <c r="C8" s="59">
        <v>1482.5600171534834</v>
      </c>
      <c r="D8" s="59">
        <v>1568.2608078506269</v>
      </c>
      <c r="E8" s="59">
        <v>4971.6642883033155</v>
      </c>
      <c r="F8" s="59">
        <v>1453.6111076967704</v>
      </c>
      <c r="G8" s="59">
        <v>1468.6435690167684</v>
      </c>
      <c r="H8" s="59">
        <v>1453.2527113991312</v>
      </c>
      <c r="I8" s="59">
        <v>4375.5073881126691</v>
      </c>
      <c r="J8" s="59">
        <v>9347.1716764159864</v>
      </c>
      <c r="K8" s="59">
        <v>1427.7474073719461</v>
      </c>
      <c r="L8" s="59">
        <v>1943.0433770730951</v>
      </c>
      <c r="M8" s="59">
        <v>1737.0123988121172</v>
      </c>
      <c r="N8" s="59">
        <v>5107.8031832571587</v>
      </c>
      <c r="O8" s="59">
        <v>14454.974859673146</v>
      </c>
      <c r="P8" s="59">
        <v>1407.2133513547437</v>
      </c>
      <c r="Q8" s="59">
        <v>1346.3363170317505</v>
      </c>
      <c r="R8" s="59">
        <v>1422.830816231784</v>
      </c>
      <c r="S8" s="59">
        <v>4176.3804846182775</v>
      </c>
      <c r="T8" s="59">
        <v>18631.35534429142</v>
      </c>
    </row>
    <row r="9" spans="1:20" ht="14.25" customHeight="1">
      <c r="A9" s="61" t="s">
        <v>75</v>
      </c>
      <c r="B9" s="62">
        <v>1887.7481054435159</v>
      </c>
      <c r="C9" s="62">
        <v>1449.1764309199448</v>
      </c>
      <c r="D9" s="62">
        <v>1535.5781720358373</v>
      </c>
      <c r="E9" s="62">
        <v>4872.5027083992982</v>
      </c>
      <c r="F9" s="62">
        <v>1437.6602731211406</v>
      </c>
      <c r="G9" s="62">
        <v>1456.1814390459513</v>
      </c>
      <c r="H9" s="62">
        <v>1413.3387213101528</v>
      </c>
      <c r="I9" s="62">
        <v>4307.1804334772442</v>
      </c>
      <c r="J9" s="62">
        <v>9179.6831418765432</v>
      </c>
      <c r="K9" s="62">
        <v>1409.6325460716703</v>
      </c>
      <c r="L9" s="62">
        <v>1929.1120556492995</v>
      </c>
      <c r="M9" s="62">
        <v>1721.5200442598641</v>
      </c>
      <c r="N9" s="62">
        <v>5060.2646459808338</v>
      </c>
      <c r="O9" s="62">
        <v>14239.947787857378</v>
      </c>
      <c r="P9" s="62">
        <v>1371.9716630424437</v>
      </c>
      <c r="Q9" s="62">
        <v>1334.3761169514787</v>
      </c>
      <c r="R9" s="62">
        <v>1366.8930963452992</v>
      </c>
      <c r="S9" s="62">
        <v>4073.2408763392214</v>
      </c>
      <c r="T9" s="59">
        <v>18313.188664196598</v>
      </c>
    </row>
    <row r="10" spans="1:20" ht="14.25" customHeight="1">
      <c r="A10" s="61" t="s">
        <v>76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 s="62">
        <v>0</v>
      </c>
      <c r="N10" s="62">
        <v>0</v>
      </c>
      <c r="O10" s="62">
        <v>0</v>
      </c>
      <c r="P10" s="62">
        <v>0</v>
      </c>
      <c r="Q10" s="62">
        <v>0</v>
      </c>
      <c r="R10" s="62">
        <v>0</v>
      </c>
      <c r="S10" s="62">
        <v>0</v>
      </c>
      <c r="T10" s="59">
        <v>0</v>
      </c>
    </row>
    <row r="11" spans="1:20" ht="14.25" customHeight="1">
      <c r="A11" s="61" t="s">
        <v>77</v>
      </c>
      <c r="B11" s="62">
        <v>33.095357855688896</v>
      </c>
      <c r="C11" s="62">
        <v>33.383586233538537</v>
      </c>
      <c r="D11" s="62">
        <v>32.682635814789691</v>
      </c>
      <c r="E11" s="62">
        <v>99.161579904017131</v>
      </c>
      <c r="F11" s="62">
        <v>15.950834575629859</v>
      </c>
      <c r="G11" s="62">
        <v>12.462129970817164</v>
      </c>
      <c r="H11" s="62">
        <v>39.913990088978366</v>
      </c>
      <c r="I11" s="62">
        <v>68.326954635425381</v>
      </c>
      <c r="J11" s="62">
        <v>167.48853453944253</v>
      </c>
      <c r="K11" s="62">
        <v>18.114861300275866</v>
      </c>
      <c r="L11" s="62">
        <v>13.931321423795634</v>
      </c>
      <c r="M11" s="62">
        <v>15.492354552253223</v>
      </c>
      <c r="N11" s="62">
        <v>47.538537276324718</v>
      </c>
      <c r="O11" s="62">
        <v>215.02707181576724</v>
      </c>
      <c r="P11" s="62">
        <v>35.24168831230007</v>
      </c>
      <c r="Q11" s="62">
        <v>11.96020008027182</v>
      </c>
      <c r="R11" s="62">
        <v>55.937719886484651</v>
      </c>
      <c r="S11" s="62">
        <v>103.13960827905655</v>
      </c>
      <c r="T11" s="59">
        <v>318.16668009482379</v>
      </c>
    </row>
    <row r="12" spans="1:20" s="60" customFormat="1" ht="25.5" customHeight="1">
      <c r="A12" s="58" t="s">
        <v>51</v>
      </c>
      <c r="B12" s="59">
        <v>162.20984875565568</v>
      </c>
      <c r="C12" s="59">
        <v>132.88395876540542</v>
      </c>
      <c r="D12" s="59">
        <v>171.36144011571452</v>
      </c>
      <c r="E12" s="59">
        <v>466.4552476367756</v>
      </c>
      <c r="F12" s="59">
        <v>138.55388842244128</v>
      </c>
      <c r="G12" s="59">
        <v>172.48026242820089</v>
      </c>
      <c r="H12" s="59">
        <v>146.73689522610943</v>
      </c>
      <c r="I12" s="59">
        <v>457.77104607675159</v>
      </c>
      <c r="J12" s="59">
        <v>924.22629371352718</v>
      </c>
      <c r="K12" s="59">
        <v>144.5468458801509</v>
      </c>
      <c r="L12" s="59">
        <v>124.16274366142247</v>
      </c>
      <c r="M12" s="59">
        <v>161.40895445192075</v>
      </c>
      <c r="N12" s="59">
        <v>430.11854399349409</v>
      </c>
      <c r="O12" s="59">
        <v>1354.3448377070213</v>
      </c>
      <c r="P12" s="59">
        <v>144.90697328563047</v>
      </c>
      <c r="Q12" s="59">
        <v>125.6001822761324</v>
      </c>
      <c r="R12" s="59">
        <v>160.33567998754398</v>
      </c>
      <c r="S12" s="59">
        <v>430.84283554930687</v>
      </c>
      <c r="T12" s="59">
        <v>1785.1876732563283</v>
      </c>
    </row>
    <row r="13" spans="1:20" ht="14.25" customHeight="1">
      <c r="A13" s="61" t="s">
        <v>75</v>
      </c>
      <c r="B13" s="62">
        <v>143.59102096362068</v>
      </c>
      <c r="C13" s="62">
        <v>114.10297909227096</v>
      </c>
      <c r="D13" s="62">
        <v>150.15527435202478</v>
      </c>
      <c r="E13" s="62">
        <v>407.84927440791643</v>
      </c>
      <c r="F13" s="62">
        <v>129.58024796815502</v>
      </c>
      <c r="G13" s="62">
        <v>165.46930177141144</v>
      </c>
      <c r="H13" s="62">
        <v>128.10322133244702</v>
      </c>
      <c r="I13" s="62">
        <v>423.15277107201348</v>
      </c>
      <c r="J13" s="62">
        <v>831.00204547992985</v>
      </c>
      <c r="K13" s="62">
        <v>134.35576456605477</v>
      </c>
      <c r="L13" s="62">
        <v>116.32524344051001</v>
      </c>
      <c r="M13" s="62">
        <v>128.37010745310613</v>
      </c>
      <c r="N13" s="62">
        <v>379.05111545967088</v>
      </c>
      <c r="O13" s="62">
        <v>1210.0531609396007</v>
      </c>
      <c r="P13" s="62">
        <v>125.08066022237718</v>
      </c>
      <c r="Q13" s="62">
        <v>116.49227123146947</v>
      </c>
      <c r="R13" s="62">
        <v>128.86616761100618</v>
      </c>
      <c r="S13" s="62">
        <v>370.43909906485283</v>
      </c>
      <c r="T13" s="59">
        <v>1580.4922600044536</v>
      </c>
    </row>
    <row r="14" spans="1:20" ht="14.25" customHeight="1">
      <c r="A14" s="61" t="s">
        <v>76</v>
      </c>
      <c r="B14" s="62">
        <v>0</v>
      </c>
      <c r="C14" s="62">
        <v>0</v>
      </c>
      <c r="D14" s="62">
        <v>2.8195276533311602</v>
      </c>
      <c r="E14" s="62">
        <v>2.8195276533311602</v>
      </c>
      <c r="F14" s="62">
        <v>0</v>
      </c>
      <c r="G14" s="62">
        <v>0</v>
      </c>
      <c r="H14" s="62">
        <v>0</v>
      </c>
      <c r="I14" s="62">
        <v>0</v>
      </c>
      <c r="J14" s="62">
        <v>2.8195276533311602</v>
      </c>
      <c r="K14" s="62">
        <v>0</v>
      </c>
      <c r="L14" s="62">
        <v>0</v>
      </c>
      <c r="M14" s="62">
        <v>0</v>
      </c>
      <c r="N14" s="62">
        <v>0</v>
      </c>
      <c r="O14" s="62">
        <v>2.8195276533311602</v>
      </c>
      <c r="P14" s="62">
        <v>0</v>
      </c>
      <c r="Q14" s="62">
        <v>2.3793267331146581</v>
      </c>
      <c r="R14" s="62">
        <v>0</v>
      </c>
      <c r="S14" s="62">
        <v>2.3793267331146581</v>
      </c>
      <c r="T14" s="59">
        <v>5.1988543864458183</v>
      </c>
    </row>
    <row r="15" spans="1:20" ht="14.25" customHeight="1">
      <c r="A15" s="61" t="s">
        <v>77</v>
      </c>
      <c r="B15" s="62">
        <v>18.618827792034995</v>
      </c>
      <c r="C15" s="62">
        <v>18.780979673134468</v>
      </c>
      <c r="D15" s="62">
        <v>18.386638110358579</v>
      </c>
      <c r="E15" s="62">
        <v>55.786445575528035</v>
      </c>
      <c r="F15" s="62">
        <v>8.9736404542862438</v>
      </c>
      <c r="G15" s="62">
        <v>7.0109606567894618</v>
      </c>
      <c r="H15" s="62">
        <v>18.633673893662415</v>
      </c>
      <c r="I15" s="62">
        <v>34.618275004738123</v>
      </c>
      <c r="J15" s="62">
        <v>90.404720580266158</v>
      </c>
      <c r="K15" s="62">
        <v>10.191081314096124</v>
      </c>
      <c r="L15" s="62">
        <v>7.837500220912462</v>
      </c>
      <c r="M15" s="62">
        <v>33.038846998814634</v>
      </c>
      <c r="N15" s="62">
        <v>51.067428533823218</v>
      </c>
      <c r="O15" s="62">
        <v>141.47214911408938</v>
      </c>
      <c r="P15" s="62">
        <v>19.826313063253295</v>
      </c>
      <c r="Q15" s="62">
        <v>6.7285843115482713</v>
      </c>
      <c r="R15" s="62">
        <v>31.469512376537793</v>
      </c>
      <c r="S15" s="62">
        <v>58.024409751339363</v>
      </c>
      <c r="T15" s="59">
        <v>199.49655886542874</v>
      </c>
    </row>
    <row r="16" spans="1:20" s="60" customFormat="1" ht="26.25" customHeight="1">
      <c r="A16" s="58" t="s">
        <v>52</v>
      </c>
      <c r="B16" s="59">
        <v>882.06914423509807</v>
      </c>
      <c r="C16" s="59">
        <v>820.24921304717714</v>
      </c>
      <c r="D16" s="59">
        <v>1018.4161045844533</v>
      </c>
      <c r="E16" s="59">
        <v>2720.7344618667289</v>
      </c>
      <c r="F16" s="59">
        <v>1052.6992593916611</v>
      </c>
      <c r="G16" s="59">
        <v>752.85789186908448</v>
      </c>
      <c r="H16" s="59">
        <v>1054.3965605777425</v>
      </c>
      <c r="I16" s="59">
        <v>2859.9537118384883</v>
      </c>
      <c r="J16" s="59">
        <v>5580.6881737052172</v>
      </c>
      <c r="K16" s="59">
        <v>878.98922373289327</v>
      </c>
      <c r="L16" s="59">
        <v>1075.1873972081069</v>
      </c>
      <c r="M16" s="59">
        <v>1086.4955524938262</v>
      </c>
      <c r="N16" s="59">
        <v>3040.6721734348262</v>
      </c>
      <c r="O16" s="59">
        <v>8621.3603471400438</v>
      </c>
      <c r="P16" s="59">
        <v>994.34661487576852</v>
      </c>
      <c r="Q16" s="59">
        <v>1057.1662164734182</v>
      </c>
      <c r="R16" s="59">
        <v>1178.5047084347739</v>
      </c>
      <c r="S16" s="59">
        <v>3230.0175397839612</v>
      </c>
      <c r="T16" s="59">
        <v>11851.377886924005</v>
      </c>
    </row>
    <row r="17" spans="1:20" ht="14.25" customHeight="1">
      <c r="A17" s="61" t="s">
        <v>75</v>
      </c>
      <c r="B17" s="62">
        <v>807.34253118762899</v>
      </c>
      <c r="C17" s="62">
        <v>747.65496803937776</v>
      </c>
      <c r="D17" s="62">
        <v>906.20744808924815</v>
      </c>
      <c r="E17" s="62">
        <v>2461.2049473162551</v>
      </c>
      <c r="F17" s="62">
        <v>1011.2216401057974</v>
      </c>
      <c r="G17" s="62">
        <v>715.40086044856662</v>
      </c>
      <c r="H17" s="62">
        <v>981.40231054787148</v>
      </c>
      <c r="I17" s="62">
        <v>2708.0248111022356</v>
      </c>
      <c r="J17" s="62">
        <v>5169.2297584184907</v>
      </c>
      <c r="K17" s="62">
        <v>829.99122204130197</v>
      </c>
      <c r="L17" s="62">
        <v>1032.7746375952006</v>
      </c>
      <c r="M17" s="62">
        <v>1036.6183622038595</v>
      </c>
      <c r="N17" s="62">
        <v>2899.384221840362</v>
      </c>
      <c r="O17" s="62">
        <v>8068.6139802588532</v>
      </c>
      <c r="P17" s="62">
        <v>913.82208241965122</v>
      </c>
      <c r="Q17" s="62">
        <v>936.70119289149955</v>
      </c>
      <c r="R17" s="62">
        <v>1058.3889257881613</v>
      </c>
      <c r="S17" s="62">
        <v>2908.9122010993124</v>
      </c>
      <c r="T17" s="59">
        <v>10977.526181358166</v>
      </c>
    </row>
    <row r="18" spans="1:20" ht="14.25" customHeight="1">
      <c r="A18" s="61" t="s">
        <v>76</v>
      </c>
      <c r="B18" s="62">
        <v>0</v>
      </c>
      <c r="C18" s="62">
        <v>0</v>
      </c>
      <c r="D18" s="62">
        <v>38.6997933229976</v>
      </c>
      <c r="E18" s="62">
        <v>38.6997933229976</v>
      </c>
      <c r="F18" s="62">
        <v>0</v>
      </c>
      <c r="G18" s="62">
        <v>0</v>
      </c>
      <c r="H18" s="62">
        <v>0</v>
      </c>
      <c r="I18" s="62">
        <v>0</v>
      </c>
      <c r="J18" s="62">
        <v>38.6997933229976</v>
      </c>
      <c r="K18" s="62">
        <v>0</v>
      </c>
      <c r="L18" s="62">
        <v>0</v>
      </c>
      <c r="M18" s="62">
        <v>0</v>
      </c>
      <c r="N18" s="62">
        <v>0</v>
      </c>
      <c r="O18" s="62">
        <v>38.6997933229976</v>
      </c>
      <c r="P18" s="62">
        <v>0.42567709557717565</v>
      </c>
      <c r="Q18" s="62">
        <v>80.167097120962396</v>
      </c>
      <c r="R18" s="62">
        <v>3.7762520257950678</v>
      </c>
      <c r="S18" s="62">
        <v>84.369026242334641</v>
      </c>
      <c r="T18" s="59">
        <v>123.06881956533223</v>
      </c>
    </row>
    <row r="19" spans="1:20" ht="14.25" customHeight="1">
      <c r="A19" s="61" t="s">
        <v>77</v>
      </c>
      <c r="B19" s="62">
        <v>74.726613047469058</v>
      </c>
      <c r="C19" s="62">
        <v>72.594245007799401</v>
      </c>
      <c r="D19" s="62">
        <v>73.508863172207484</v>
      </c>
      <c r="E19" s="62">
        <v>220.82972122747594</v>
      </c>
      <c r="F19" s="62">
        <v>41.477619285863746</v>
      </c>
      <c r="G19" s="62">
        <v>37.457031420517865</v>
      </c>
      <c r="H19" s="62">
        <v>72.994250029870969</v>
      </c>
      <c r="I19" s="62">
        <v>151.92890073625256</v>
      </c>
      <c r="J19" s="62">
        <v>372.7586219637285</v>
      </c>
      <c r="K19" s="62">
        <v>48.998001691591305</v>
      </c>
      <c r="L19" s="62">
        <v>42.412759612906243</v>
      </c>
      <c r="M19" s="62">
        <v>49.877190289966677</v>
      </c>
      <c r="N19" s="62">
        <v>141.28795159446423</v>
      </c>
      <c r="O19" s="62">
        <v>514.04657355819268</v>
      </c>
      <c r="P19" s="62">
        <v>80.098855360540114</v>
      </c>
      <c r="Q19" s="62">
        <v>40.29792646095639</v>
      </c>
      <c r="R19" s="62">
        <v>116.33953062081765</v>
      </c>
      <c r="S19" s="62">
        <v>236.73631244231416</v>
      </c>
      <c r="T19" s="59">
        <v>750.78288600050678</v>
      </c>
    </row>
    <row r="20" spans="1:20" s="60" customFormat="1" ht="27.75" customHeight="1">
      <c r="A20" s="58" t="s">
        <v>53</v>
      </c>
      <c r="B20" s="59">
        <v>0</v>
      </c>
      <c r="C20" s="59">
        <v>0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</row>
    <row r="21" spans="1:20" ht="14.25" customHeight="1">
      <c r="A21" s="61" t="s">
        <v>75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59">
        <v>0</v>
      </c>
    </row>
    <row r="22" spans="1:20" ht="14.25" customHeight="1">
      <c r="A22" s="61" t="s">
        <v>76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0</v>
      </c>
      <c r="S22" s="62">
        <v>0</v>
      </c>
      <c r="T22" s="59">
        <v>0</v>
      </c>
    </row>
    <row r="23" spans="1:20" ht="14.25" customHeight="1">
      <c r="A23" s="61" t="s">
        <v>77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2">
        <v>0</v>
      </c>
      <c r="T23" s="59">
        <v>0</v>
      </c>
    </row>
    <row r="24" spans="1:20" s="60" customFormat="1" ht="14.25" customHeight="1">
      <c r="A24" s="58" t="s">
        <v>54</v>
      </c>
      <c r="B24" s="59">
        <v>0</v>
      </c>
      <c r="C24" s="59">
        <v>0</v>
      </c>
      <c r="D24" s="59"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</row>
    <row r="25" spans="1:20" s="60" customFormat="1" ht="14.25" customHeight="1">
      <c r="A25" s="58" t="s">
        <v>78</v>
      </c>
      <c r="B25" s="59">
        <v>0</v>
      </c>
      <c r="C25" s="59">
        <v>0</v>
      </c>
      <c r="D25" s="59">
        <v>0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</row>
    <row r="26" spans="1:20" s="60" customFormat="1" ht="14.25" customHeight="1">
      <c r="A26" s="58" t="s">
        <v>56</v>
      </c>
      <c r="B26" s="59">
        <v>762.57812940525571</v>
      </c>
      <c r="C26" s="59">
        <v>656.48218923865034</v>
      </c>
      <c r="D26" s="59">
        <v>706.02029613746947</v>
      </c>
      <c r="E26" s="59">
        <v>2125.0806147813755</v>
      </c>
      <c r="F26" s="59">
        <v>758.59536830634067</v>
      </c>
      <c r="G26" s="59">
        <v>770.18501453237195</v>
      </c>
      <c r="H26" s="59">
        <v>808.28835460434038</v>
      </c>
      <c r="I26" s="59">
        <v>2337.0687374430531</v>
      </c>
      <c r="J26" s="59">
        <v>4462.1493522244282</v>
      </c>
      <c r="K26" s="59">
        <v>730.49854195684145</v>
      </c>
      <c r="L26" s="59">
        <v>774.16669830070748</v>
      </c>
      <c r="M26" s="59">
        <v>720.57388411297097</v>
      </c>
      <c r="N26" s="59">
        <v>2225.2391243705201</v>
      </c>
      <c r="O26" s="59">
        <v>6687.3884765949488</v>
      </c>
      <c r="P26" s="59">
        <v>812.04312413997275</v>
      </c>
      <c r="Q26" s="59">
        <v>790.107726205527</v>
      </c>
      <c r="R26" s="59">
        <v>671.75029502164182</v>
      </c>
      <c r="S26" s="59">
        <v>2273.9011453671415</v>
      </c>
      <c r="T26" s="59">
        <v>8961.2896219620907</v>
      </c>
    </row>
    <row r="27" spans="1:20" ht="14.25" customHeight="1">
      <c r="A27" s="61" t="s">
        <v>75</v>
      </c>
      <c r="B27" s="62">
        <v>121.19912295474749</v>
      </c>
      <c r="C27" s="62">
        <v>80.353996972892588</v>
      </c>
      <c r="D27" s="62">
        <v>95.218359686743014</v>
      </c>
      <c r="E27" s="62">
        <v>296.77147961438311</v>
      </c>
      <c r="F27" s="62">
        <v>117.22855066427982</v>
      </c>
      <c r="G27" s="62">
        <v>84.724351170791849</v>
      </c>
      <c r="H27" s="62">
        <v>143.00065288003043</v>
      </c>
      <c r="I27" s="62">
        <v>344.95355471510209</v>
      </c>
      <c r="J27" s="62">
        <v>641.7250343294852</v>
      </c>
      <c r="K27" s="62">
        <v>78.161383505840732</v>
      </c>
      <c r="L27" s="62">
        <v>89.951279484637922</v>
      </c>
      <c r="M27" s="62">
        <v>70.630796018213971</v>
      </c>
      <c r="N27" s="62">
        <v>238.74345900869264</v>
      </c>
      <c r="O27" s="62">
        <v>880.46849333817784</v>
      </c>
      <c r="P27" s="62">
        <v>129.98807206051708</v>
      </c>
      <c r="Q27" s="62">
        <v>83.003420099669242</v>
      </c>
      <c r="R27" s="62">
        <v>82.717489781609913</v>
      </c>
      <c r="S27" s="62">
        <v>295.70898194179625</v>
      </c>
      <c r="T27" s="59">
        <v>1176.177475279974</v>
      </c>
    </row>
    <row r="28" spans="1:20" ht="14.25" customHeight="1">
      <c r="A28" s="61" t="s">
        <v>76</v>
      </c>
      <c r="B28" s="62">
        <v>0</v>
      </c>
      <c r="C28" s="62">
        <v>0</v>
      </c>
      <c r="D28" s="62">
        <v>2.7954838198996885</v>
      </c>
      <c r="E28" s="62">
        <v>2.7954838198996885</v>
      </c>
      <c r="F28" s="62">
        <v>0</v>
      </c>
      <c r="G28" s="62">
        <v>0</v>
      </c>
      <c r="H28" s="62">
        <v>0</v>
      </c>
      <c r="I28" s="62">
        <v>0</v>
      </c>
      <c r="J28" s="62">
        <v>2.7954838198996885</v>
      </c>
      <c r="K28" s="62">
        <v>0</v>
      </c>
      <c r="L28" s="62">
        <v>0</v>
      </c>
      <c r="M28" s="62">
        <v>0.59451655298151229</v>
      </c>
      <c r="N28" s="62">
        <v>0.59451655298151229</v>
      </c>
      <c r="O28" s="62">
        <v>3.3900003728812007</v>
      </c>
      <c r="P28" s="62">
        <v>0.828220172611287</v>
      </c>
      <c r="Q28" s="62">
        <v>4.9043428884686167</v>
      </c>
      <c r="R28" s="62">
        <v>0.45216751916903752</v>
      </c>
      <c r="S28" s="62">
        <v>6.1847305802489414</v>
      </c>
      <c r="T28" s="59">
        <v>9.5747309531301426</v>
      </c>
    </row>
    <row r="29" spans="1:20" ht="14.25" customHeight="1">
      <c r="A29" s="61" t="s">
        <v>79</v>
      </c>
      <c r="B29" s="62">
        <v>641.3790064505082</v>
      </c>
      <c r="C29" s="62">
        <v>576.12819226575778</v>
      </c>
      <c r="D29" s="62">
        <v>608.00645263082674</v>
      </c>
      <c r="E29" s="62">
        <v>1825.5136513470927</v>
      </c>
      <c r="F29" s="62">
        <v>639.8847129958956</v>
      </c>
      <c r="G29" s="62">
        <v>685.46066336158015</v>
      </c>
      <c r="H29" s="62">
        <v>665.28770172430995</v>
      </c>
      <c r="I29" s="62">
        <v>1990.6330780817857</v>
      </c>
      <c r="J29" s="62">
        <v>3816.1467294288786</v>
      </c>
      <c r="K29" s="62">
        <v>652.33715845100073</v>
      </c>
      <c r="L29" s="62">
        <v>684.21541881606959</v>
      </c>
      <c r="M29" s="62">
        <v>649.34857154177553</v>
      </c>
      <c r="N29" s="62">
        <v>1985.9011488088458</v>
      </c>
      <c r="O29" s="62">
        <v>5802.0478782377249</v>
      </c>
      <c r="P29" s="62">
        <v>681.22683190684438</v>
      </c>
      <c r="Q29" s="62">
        <v>684.21541881606959</v>
      </c>
      <c r="R29" s="62">
        <v>588.58063772086291</v>
      </c>
      <c r="S29" s="62">
        <v>1954.022888443777</v>
      </c>
      <c r="T29" s="59">
        <v>7756.0707666815015</v>
      </c>
    </row>
    <row r="30" spans="1:20" ht="14.25" customHeight="1">
      <c r="A30" s="61" t="s">
        <v>77</v>
      </c>
      <c r="B30" s="62">
        <v>0</v>
      </c>
      <c r="C30" s="62">
        <v>0</v>
      </c>
      <c r="D30" s="62">
        <v>0</v>
      </c>
      <c r="E30" s="62">
        <v>0</v>
      </c>
      <c r="F30" s="62">
        <v>1.4821046461651786</v>
      </c>
      <c r="G30" s="62">
        <v>0</v>
      </c>
      <c r="H30" s="62">
        <v>0</v>
      </c>
      <c r="I30" s="62">
        <v>1.4821046461651786</v>
      </c>
      <c r="J30" s="62">
        <v>1.4821046461651786</v>
      </c>
      <c r="K30" s="62">
        <v>0</v>
      </c>
      <c r="L30" s="62">
        <v>0</v>
      </c>
      <c r="M30" s="62">
        <v>0</v>
      </c>
      <c r="N30" s="62">
        <v>0</v>
      </c>
      <c r="O30" s="62">
        <v>1.4821046461651786</v>
      </c>
      <c r="P30" s="62">
        <v>0</v>
      </c>
      <c r="Q30" s="62">
        <v>17.98454440131961</v>
      </c>
      <c r="R30" s="62">
        <v>0</v>
      </c>
      <c r="S30" s="62">
        <v>17.98454440131961</v>
      </c>
      <c r="T30" s="59">
        <v>19.46664904748479</v>
      </c>
    </row>
    <row r="31" spans="1:20" s="60" customFormat="1" ht="26.25" customHeight="1">
      <c r="A31" s="58" t="s">
        <v>18</v>
      </c>
      <c r="B31" s="59">
        <v>2134.8498653385304</v>
      </c>
      <c r="C31" s="59">
        <v>1795.2715207290628</v>
      </c>
      <c r="D31" s="59">
        <v>2022.1316051597582</v>
      </c>
      <c r="E31" s="59">
        <v>5952.2529912273512</v>
      </c>
      <c r="F31" s="59">
        <v>1751.3313965536631</v>
      </c>
      <c r="G31" s="59">
        <v>1723.3722097972891</v>
      </c>
      <c r="H31" s="59">
        <v>1720.819135033259</v>
      </c>
      <c r="I31" s="59">
        <v>5195.5227413842113</v>
      </c>
      <c r="J31" s="59">
        <v>11147.775732611561</v>
      </c>
      <c r="K31" s="59">
        <v>1700.5303945315804</v>
      </c>
      <c r="L31" s="59">
        <v>1744.1917856248385</v>
      </c>
      <c r="M31" s="59">
        <v>1617.7356763501243</v>
      </c>
      <c r="N31" s="59">
        <v>5062.457856506544</v>
      </c>
      <c r="O31" s="59">
        <v>16210.233589118106</v>
      </c>
      <c r="P31" s="59">
        <v>1680.3456367410417</v>
      </c>
      <c r="Q31" s="59">
        <v>1750.5082178397035</v>
      </c>
      <c r="R31" s="59">
        <v>2032.6156597512124</v>
      </c>
      <c r="S31" s="59">
        <v>5463.4695143319577</v>
      </c>
      <c r="T31" s="59">
        <v>21673.703103450061</v>
      </c>
    </row>
    <row r="32" spans="1:20" ht="14.25" customHeight="1">
      <c r="A32" s="61" t="s">
        <v>75</v>
      </c>
      <c r="B32" s="62">
        <v>1844.3816377606295</v>
      </c>
      <c r="C32" s="62">
        <v>1377.1148449453417</v>
      </c>
      <c r="D32" s="62">
        <v>1401.2768970766751</v>
      </c>
      <c r="E32" s="62">
        <v>4622.7733797826459</v>
      </c>
      <c r="F32" s="62">
        <v>1399.0488044143913</v>
      </c>
      <c r="G32" s="62">
        <v>1387.2519211854813</v>
      </c>
      <c r="H32" s="62">
        <v>1427.8704222864553</v>
      </c>
      <c r="I32" s="62">
        <v>4214.1711478863281</v>
      </c>
      <c r="J32" s="62">
        <v>8836.944527668973</v>
      </c>
      <c r="K32" s="62">
        <v>1465.2382769130745</v>
      </c>
      <c r="L32" s="62">
        <v>1427.4982271148717</v>
      </c>
      <c r="M32" s="62">
        <v>1417.3777784319136</v>
      </c>
      <c r="N32" s="62">
        <v>4310.1142824598601</v>
      </c>
      <c r="O32" s="62">
        <v>13147.058810128834</v>
      </c>
      <c r="P32" s="62">
        <v>1423.0318031467193</v>
      </c>
      <c r="Q32" s="62">
        <v>1495.0283885590839</v>
      </c>
      <c r="R32" s="62">
        <v>1517.8437723770353</v>
      </c>
      <c r="S32" s="62">
        <v>4435.9039640828387</v>
      </c>
      <c r="T32" s="59">
        <v>17582.962774211672</v>
      </c>
    </row>
    <row r="33" spans="1:20" ht="14.25" customHeight="1">
      <c r="A33" s="61" t="s">
        <v>80</v>
      </c>
      <c r="B33" s="62">
        <v>290.46822757790108</v>
      </c>
      <c r="C33" s="62">
        <v>418.15667578372108</v>
      </c>
      <c r="D33" s="62">
        <v>620.85470808308321</v>
      </c>
      <c r="E33" s="62">
        <v>1329.4796114447054</v>
      </c>
      <c r="F33" s="62">
        <v>352.2825921392718</v>
      </c>
      <c r="G33" s="62">
        <v>336.12028861180795</v>
      </c>
      <c r="H33" s="62">
        <v>292.94871274680366</v>
      </c>
      <c r="I33" s="62">
        <v>981.35159349788341</v>
      </c>
      <c r="J33" s="62">
        <v>2310.8312049425886</v>
      </c>
      <c r="K33" s="62">
        <v>235.2921176185059</v>
      </c>
      <c r="L33" s="62">
        <v>316.69355850996675</v>
      </c>
      <c r="M33" s="62">
        <v>200.3578979182108</v>
      </c>
      <c r="N33" s="62">
        <v>752.34357404668344</v>
      </c>
      <c r="O33" s="62">
        <v>3063.174778989272</v>
      </c>
      <c r="P33" s="62">
        <v>257.31383359432232</v>
      </c>
      <c r="Q33" s="62">
        <v>255.47982928061978</v>
      </c>
      <c r="R33" s="62">
        <v>514.77188737417714</v>
      </c>
      <c r="S33" s="62">
        <v>1027.5655502491193</v>
      </c>
      <c r="T33" s="59">
        <v>4090.7403292383915</v>
      </c>
    </row>
    <row r="34" spans="1:20" s="60" customFormat="1" ht="14.25" customHeight="1">
      <c r="A34" s="58" t="s">
        <v>81</v>
      </c>
      <c r="B34" s="59">
        <v>0</v>
      </c>
      <c r="C34" s="59">
        <v>0</v>
      </c>
      <c r="D34" s="59">
        <v>0</v>
      </c>
      <c r="E34" s="59">
        <v>0</v>
      </c>
      <c r="F34" s="59">
        <v>0</v>
      </c>
      <c r="G34" s="59">
        <v>0</v>
      </c>
      <c r="H34" s="59">
        <v>0</v>
      </c>
      <c r="I34" s="59">
        <v>0</v>
      </c>
      <c r="J34" s="59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</row>
    <row r="35" spans="1:20" s="60" customFormat="1" ht="14.25" customHeight="1">
      <c r="A35" s="58" t="s">
        <v>58</v>
      </c>
      <c r="B35" s="59">
        <v>6567.3103644273006</v>
      </c>
      <c r="C35" s="59">
        <v>5436.4510778699751</v>
      </c>
      <c r="D35" s="59">
        <v>6065.2369684535124</v>
      </c>
      <c r="E35" s="59">
        <v>18068.998410750784</v>
      </c>
      <c r="F35" s="59">
        <v>5682.2663215395605</v>
      </c>
      <c r="G35" s="59">
        <v>5418.1154387031766</v>
      </c>
      <c r="H35" s="59">
        <v>5719.4861788165654</v>
      </c>
      <c r="I35" s="59">
        <v>16819.867939059302</v>
      </c>
      <c r="J35" s="59">
        <v>34888.866349810094</v>
      </c>
      <c r="K35" s="59">
        <v>5401.9793797477687</v>
      </c>
      <c r="L35" s="59">
        <v>6361.3162148502797</v>
      </c>
      <c r="M35" s="59">
        <v>5951.4636939879656</v>
      </c>
      <c r="N35" s="59">
        <v>17714.759288586014</v>
      </c>
      <c r="O35" s="59">
        <v>52603.625638396108</v>
      </c>
      <c r="P35" s="59">
        <v>5562.2496220566172</v>
      </c>
      <c r="Q35" s="59">
        <v>5556.4544687342459</v>
      </c>
      <c r="R35" s="59">
        <v>6008.3201411740929</v>
      </c>
      <c r="S35" s="59">
        <v>17127.024231964955</v>
      </c>
      <c r="T35" s="59">
        <v>69730.649870361056</v>
      </c>
    </row>
    <row r="36" spans="1:20" ht="14.25" customHeight="1">
      <c r="A36" s="61" t="s">
        <v>59</v>
      </c>
      <c r="B36" s="62">
        <v>0</v>
      </c>
      <c r="C36" s="62">
        <v>0</v>
      </c>
      <c r="D36" s="62">
        <v>0</v>
      </c>
      <c r="E36" s="62">
        <v>0</v>
      </c>
      <c r="F36" s="62">
        <v>0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  <c r="N36" s="62">
        <v>0</v>
      </c>
      <c r="O36" s="62">
        <v>0</v>
      </c>
      <c r="P36" s="62">
        <v>0</v>
      </c>
      <c r="Q36" s="62">
        <v>0</v>
      </c>
      <c r="R36" s="62">
        <v>1974.1980980204023</v>
      </c>
      <c r="S36" s="62">
        <v>1974.1980980204023</v>
      </c>
      <c r="T36" s="59">
        <v>1974.1980980204023</v>
      </c>
    </row>
    <row r="37" spans="1:20" s="60" customFormat="1" ht="14.25" customHeight="1">
      <c r="A37" s="58" t="s">
        <v>60</v>
      </c>
      <c r="B37" s="59">
        <v>6567.3103644273006</v>
      </c>
      <c r="C37" s="59">
        <v>5436.4510778699751</v>
      </c>
      <c r="D37" s="59">
        <v>6065.2369684535124</v>
      </c>
      <c r="E37" s="59">
        <v>18068.998410750784</v>
      </c>
      <c r="F37" s="59">
        <v>5682.2663215395605</v>
      </c>
      <c r="G37" s="59">
        <v>5418.1154387031766</v>
      </c>
      <c r="H37" s="59">
        <v>5719.4861788165654</v>
      </c>
      <c r="I37" s="59">
        <v>16819.867939059302</v>
      </c>
      <c r="J37" s="59">
        <v>34888.866349810094</v>
      </c>
      <c r="K37" s="59">
        <v>5401.9793797477687</v>
      </c>
      <c r="L37" s="59">
        <v>6361.3162148502797</v>
      </c>
      <c r="M37" s="59">
        <v>5951.4636939879656</v>
      </c>
      <c r="N37" s="59">
        <v>17714.759288586014</v>
      </c>
      <c r="O37" s="59">
        <v>52603.625638396108</v>
      </c>
      <c r="P37" s="59">
        <v>5562.2496220566172</v>
      </c>
      <c r="Q37" s="59">
        <v>5556.4544687342459</v>
      </c>
      <c r="R37" s="59">
        <v>7982.5182391944954</v>
      </c>
      <c r="S37" s="59">
        <v>19101.222329985358</v>
      </c>
      <c r="T37" s="59">
        <v>71704.847968381451</v>
      </c>
    </row>
    <row r="38" spans="1:20">
      <c r="T38" s="63">
        <f>T37-'Центральная дом №4г'!D32</f>
        <v>0</v>
      </c>
    </row>
  </sheetData>
  <mergeCells count="2">
    <mergeCell ref="A1:T1"/>
    <mergeCell ref="A2:T2"/>
  </mergeCells>
  <pageMargins left="0.16" right="0.16" top="1.29" bottom="0.74803149606299213" header="0.31496062992125984" footer="0.31496062992125984"/>
  <pageSetup paperSize="9" scale="62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workbookViewId="0">
      <selection activeCell="B11" sqref="B11:M34"/>
    </sheetView>
  </sheetViews>
  <sheetFormatPr defaultRowHeight="12.75"/>
  <cols>
    <col min="1" max="1" width="43.42578125" customWidth="1"/>
    <col min="2" max="2" width="9.42578125" customWidth="1"/>
    <col min="14" max="15" width="10.42578125" customWidth="1"/>
  </cols>
  <sheetData>
    <row r="1" spans="1:15" ht="18.75">
      <c r="A1" s="124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</row>
    <row r="2" spans="1:15" ht="18.75">
      <c r="A2" s="126" t="s">
        <v>83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2" t="s">
        <v>1</v>
      </c>
      <c r="B4">
        <v>384</v>
      </c>
      <c r="C4" t="s">
        <v>2</v>
      </c>
    </row>
    <row r="5" spans="1:15" ht="30.75" customHeight="1" thickBot="1">
      <c r="A5" s="3" t="s">
        <v>3</v>
      </c>
      <c r="B5" s="4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6" t="s">
        <v>15</v>
      </c>
      <c r="N5" s="7" t="s">
        <v>16</v>
      </c>
      <c r="O5" s="7" t="s">
        <v>17</v>
      </c>
    </row>
    <row r="6" spans="1:15" ht="18" customHeight="1">
      <c r="A6" s="8" t="s">
        <v>18</v>
      </c>
      <c r="B6" s="9">
        <f>B7+B10</f>
        <v>2134.8498653385304</v>
      </c>
      <c r="C6" s="10">
        <f t="shared" ref="C6:N6" si="0">C7+C10</f>
        <v>1795.2715207290628</v>
      </c>
      <c r="D6" s="10">
        <f t="shared" si="0"/>
        <v>2022.1316051597582</v>
      </c>
      <c r="E6" s="10">
        <f t="shared" si="0"/>
        <v>1751.3313965536631</v>
      </c>
      <c r="F6" s="10">
        <f t="shared" si="0"/>
        <v>1723.3722097972893</v>
      </c>
      <c r="G6" s="10">
        <f t="shared" si="0"/>
        <v>1720.819135033259</v>
      </c>
      <c r="H6" s="10">
        <f t="shared" si="0"/>
        <v>1700.5303945315804</v>
      </c>
      <c r="I6" s="10">
        <f t="shared" si="0"/>
        <v>1744.1917856248385</v>
      </c>
      <c r="J6" s="10">
        <f t="shared" si="0"/>
        <v>1617.7356763501243</v>
      </c>
      <c r="K6" s="10">
        <f t="shared" si="0"/>
        <v>1680.3456367410417</v>
      </c>
      <c r="L6" s="10">
        <f t="shared" si="0"/>
        <v>1750.5082178397038</v>
      </c>
      <c r="M6" s="66">
        <f t="shared" si="0"/>
        <v>2032.6156597512124</v>
      </c>
      <c r="N6" s="11">
        <f t="shared" si="0"/>
        <v>21673.703103450061</v>
      </c>
      <c r="O6" s="67">
        <f>O7+O10</f>
        <v>4.7034945971028783</v>
      </c>
    </row>
    <row r="7" spans="1:15">
      <c r="A7" s="18" t="s">
        <v>19</v>
      </c>
      <c r="B7" s="19">
        <v>1844.3816377606295</v>
      </c>
      <c r="C7" s="12">
        <v>1377.1148449453417</v>
      </c>
      <c r="D7" s="12">
        <v>1401.2768970766751</v>
      </c>
      <c r="E7" s="12">
        <v>1399.0488044143913</v>
      </c>
      <c r="F7" s="12">
        <v>1387.2519211854813</v>
      </c>
      <c r="G7" s="12">
        <v>1427.8704222864553</v>
      </c>
      <c r="H7" s="12">
        <v>1465.2382769130745</v>
      </c>
      <c r="I7" s="12">
        <v>1427.4982271148717</v>
      </c>
      <c r="J7" s="12">
        <v>1417.3777784319136</v>
      </c>
      <c r="K7" s="12">
        <v>1423.0318031467193</v>
      </c>
      <c r="L7" s="12">
        <v>1495.0283885590839</v>
      </c>
      <c r="M7" s="68">
        <v>1517.8437723770353</v>
      </c>
      <c r="N7" s="13">
        <f t="shared" ref="N7:N9" si="1">SUM(B7:M7)</f>
        <v>17582.962774211672</v>
      </c>
      <c r="O7" s="69">
        <f>N7/12/$B$4</f>
        <v>3.8157471298202412</v>
      </c>
    </row>
    <row r="8" spans="1:15" hidden="1">
      <c r="A8" s="14" t="s">
        <v>20</v>
      </c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70"/>
      <c r="N8" s="17">
        <f t="shared" si="1"/>
        <v>0</v>
      </c>
      <c r="O8" s="71">
        <f>N8/12/$B$4</f>
        <v>0</v>
      </c>
    </row>
    <row r="9" spans="1:15" hidden="1">
      <c r="A9" s="14" t="s">
        <v>21</v>
      </c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70"/>
      <c r="N9" s="17">
        <f t="shared" si="1"/>
        <v>0</v>
      </c>
      <c r="O9" s="71">
        <f>N9/12/$B$4</f>
        <v>0</v>
      </c>
    </row>
    <row r="10" spans="1:15">
      <c r="A10" s="18" t="s">
        <v>22</v>
      </c>
      <c r="B10" s="19">
        <f t="shared" ref="B10:O10" si="2">SUM(B11:B34)</f>
        <v>290.46822757790113</v>
      </c>
      <c r="C10" s="12">
        <f t="shared" si="2"/>
        <v>418.15667578372114</v>
      </c>
      <c r="D10" s="12">
        <f t="shared" si="2"/>
        <v>620.8547080830831</v>
      </c>
      <c r="E10" s="12">
        <f t="shared" si="2"/>
        <v>352.28259213927186</v>
      </c>
      <c r="F10" s="12">
        <f t="shared" si="2"/>
        <v>336.12028861180801</v>
      </c>
      <c r="G10" s="12">
        <f t="shared" si="2"/>
        <v>292.94871274680361</v>
      </c>
      <c r="H10" s="12">
        <f t="shared" si="2"/>
        <v>235.2921176185059</v>
      </c>
      <c r="I10" s="12">
        <f t="shared" si="2"/>
        <v>316.69355850996675</v>
      </c>
      <c r="J10" s="12">
        <f t="shared" si="2"/>
        <v>200.35789791821077</v>
      </c>
      <c r="K10" s="12">
        <f t="shared" si="2"/>
        <v>257.31383359432232</v>
      </c>
      <c r="L10" s="12">
        <f t="shared" si="2"/>
        <v>255.47982928061981</v>
      </c>
      <c r="M10" s="68">
        <f t="shared" si="2"/>
        <v>514.77188737417714</v>
      </c>
      <c r="N10" s="13">
        <f t="shared" si="2"/>
        <v>4090.7403292383915</v>
      </c>
      <c r="O10" s="69">
        <f t="shared" si="2"/>
        <v>0.88774746728263743</v>
      </c>
    </row>
    <row r="11" spans="1:15">
      <c r="A11" s="20" t="s">
        <v>23</v>
      </c>
      <c r="B11" s="21">
        <v>17.269701047403665</v>
      </c>
      <c r="C11" s="22">
        <v>15.161846795544005</v>
      </c>
      <c r="D11" s="22">
        <v>17.783078651112067</v>
      </c>
      <c r="E11" s="22">
        <v>16.657014058929619</v>
      </c>
      <c r="F11" s="22">
        <v>15.089667461928499</v>
      </c>
      <c r="G11" s="22">
        <v>16.642862890274145</v>
      </c>
      <c r="H11" s="22">
        <v>14.545810418039078</v>
      </c>
      <c r="I11" s="22">
        <v>14.420292064106786</v>
      </c>
      <c r="J11" s="22">
        <v>14.96096718841687</v>
      </c>
      <c r="K11" s="22">
        <v>12.741578281828847</v>
      </c>
      <c r="L11" s="22">
        <v>13.323199687041463</v>
      </c>
      <c r="M11" s="72">
        <v>17.837506222863894</v>
      </c>
      <c r="N11" s="17">
        <f>SUM(B11:M11)</f>
        <v>186.43352476748896</v>
      </c>
      <c r="O11" s="73">
        <f t="shared" ref="O11:O34" si="3">N11/12/$B$4</f>
        <v>4.0458664229055766E-2</v>
      </c>
    </row>
    <row r="12" spans="1:15">
      <c r="A12" s="20" t="s">
        <v>24</v>
      </c>
      <c r="B12" s="21">
        <v>57.358287153850128</v>
      </c>
      <c r="C12" s="22">
        <v>57.358287153850128</v>
      </c>
      <c r="D12" s="22">
        <v>57.358287153850128</v>
      </c>
      <c r="E12" s="22">
        <v>57.358287153850128</v>
      </c>
      <c r="F12" s="22">
        <v>57.358287153850128</v>
      </c>
      <c r="G12" s="22">
        <v>57.358287153850128</v>
      </c>
      <c r="H12" s="22">
        <v>57.358287153850128</v>
      </c>
      <c r="I12" s="22">
        <v>57.358287153850128</v>
      </c>
      <c r="J12" s="22">
        <v>57.358287153850128</v>
      </c>
      <c r="K12" s="22">
        <v>57.358287153850128</v>
      </c>
      <c r="L12" s="22">
        <v>57.358287153850128</v>
      </c>
      <c r="M12" s="72">
        <v>57.358287153850128</v>
      </c>
      <c r="N12" s="17">
        <f t="shared" ref="N12:N32" si="4">SUM(B12:M12)</f>
        <v>688.29944584620159</v>
      </c>
      <c r="O12" s="73">
        <f t="shared" si="3"/>
        <v>0.1493705394631514</v>
      </c>
    </row>
    <row r="13" spans="1:15">
      <c r="A13" s="20" t="s">
        <v>25</v>
      </c>
      <c r="B13" s="21">
        <v>39.72534486604733</v>
      </c>
      <c r="C13" s="22">
        <v>40.162105195674314</v>
      </c>
      <c r="D13" s="22">
        <v>40.649190095490297</v>
      </c>
      <c r="E13" s="22">
        <v>41.136274995306266</v>
      </c>
      <c r="F13" s="22">
        <v>41.631817102425231</v>
      </c>
      <c r="G13" s="22">
        <v>42.127359209544188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72">
        <v>0</v>
      </c>
      <c r="N13" s="17">
        <f t="shared" si="4"/>
        <v>245.43209146448763</v>
      </c>
      <c r="O13" s="73">
        <f t="shared" si="3"/>
        <v>5.3262172626841936E-2</v>
      </c>
    </row>
    <row r="14" spans="1:15">
      <c r="A14" s="20" t="s">
        <v>26</v>
      </c>
      <c r="B14" s="21">
        <v>44.494121233491015</v>
      </c>
      <c r="C14" s="22">
        <v>45.290438475583152</v>
      </c>
      <c r="D14" s="22">
        <v>45.199753767572027</v>
      </c>
      <c r="E14" s="22">
        <v>49.597836504022865</v>
      </c>
      <c r="F14" s="22">
        <v>47.207042613779464</v>
      </c>
      <c r="G14" s="22">
        <v>49.168109891360736</v>
      </c>
      <c r="H14" s="22">
        <v>42.829893558771637</v>
      </c>
      <c r="I14" s="22">
        <v>44.366425776688644</v>
      </c>
      <c r="J14" s="22">
        <v>46.931136692360575</v>
      </c>
      <c r="K14" s="22">
        <v>40.370855867024019</v>
      </c>
      <c r="L14" s="22">
        <v>37.961054194030368</v>
      </c>
      <c r="M14" s="72">
        <v>41.050195697212615</v>
      </c>
      <c r="N14" s="17">
        <f t="shared" si="4"/>
        <v>534.46686427189707</v>
      </c>
      <c r="O14" s="73">
        <f t="shared" si="3"/>
        <v>0.11598673269789433</v>
      </c>
    </row>
    <row r="15" spans="1:15">
      <c r="A15" s="20" t="s">
        <v>27</v>
      </c>
      <c r="B15" s="21">
        <v>0</v>
      </c>
      <c r="C15" s="22">
        <v>0</v>
      </c>
      <c r="D15" s="22">
        <v>0</v>
      </c>
      <c r="E15" s="22">
        <v>13.146351946210904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72">
        <v>0</v>
      </c>
      <c r="N15" s="17">
        <f t="shared" si="4"/>
        <v>13.146351946210904</v>
      </c>
      <c r="O15" s="73">
        <f t="shared" si="3"/>
        <v>2.8529409605492413E-3</v>
      </c>
    </row>
    <row r="16" spans="1:15">
      <c r="A16" s="20" t="s">
        <v>105</v>
      </c>
      <c r="B16" s="21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72">
        <v>0</v>
      </c>
      <c r="N16" s="17">
        <f t="shared" si="4"/>
        <v>0</v>
      </c>
      <c r="O16" s="73">
        <f t="shared" si="3"/>
        <v>0</v>
      </c>
    </row>
    <row r="17" spans="1:15">
      <c r="A17" s="20" t="s">
        <v>28</v>
      </c>
      <c r="B17" s="21">
        <v>0</v>
      </c>
      <c r="C17" s="22">
        <v>0</v>
      </c>
      <c r="D17" s="22">
        <v>8.3734725772043976</v>
      </c>
      <c r="E17" s="22">
        <v>8.3734725772043976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72">
        <v>0</v>
      </c>
      <c r="N17" s="17">
        <f t="shared" si="4"/>
        <v>16.746945154408795</v>
      </c>
      <c r="O17" s="73">
        <f t="shared" si="3"/>
        <v>3.6343196949671867E-3</v>
      </c>
    </row>
    <row r="18" spans="1:15">
      <c r="A18" s="20" t="s">
        <v>29</v>
      </c>
      <c r="B18" s="21">
        <v>0</v>
      </c>
      <c r="C18" s="22">
        <v>0.87921462060646172</v>
      </c>
      <c r="D18" s="22">
        <v>0</v>
      </c>
      <c r="E18" s="22">
        <v>0</v>
      </c>
      <c r="F18" s="22">
        <v>0.87921462060646172</v>
      </c>
      <c r="G18" s="22">
        <v>0</v>
      </c>
      <c r="H18" s="22">
        <v>0</v>
      </c>
      <c r="I18" s="22">
        <v>0.87921462060646172</v>
      </c>
      <c r="J18" s="22">
        <v>0</v>
      </c>
      <c r="K18" s="22">
        <v>0</v>
      </c>
      <c r="L18" s="22">
        <v>0.87921462060646172</v>
      </c>
      <c r="M18" s="72">
        <v>0</v>
      </c>
      <c r="N18" s="17">
        <f t="shared" si="4"/>
        <v>3.5168584824258469</v>
      </c>
      <c r="O18" s="73">
        <f t="shared" si="3"/>
        <v>7.6320713594310921E-4</v>
      </c>
    </row>
    <row r="19" spans="1:15">
      <c r="A19" s="20" t="s">
        <v>30</v>
      </c>
      <c r="B19" s="21">
        <v>28.959571173535636</v>
      </c>
      <c r="C19" s="22">
        <v>28.959571173535636</v>
      </c>
      <c r="D19" s="22">
        <v>28.959571173535636</v>
      </c>
      <c r="E19" s="22">
        <v>28.959571173535636</v>
      </c>
      <c r="F19" s="22">
        <v>28.959571173535636</v>
      </c>
      <c r="G19" s="22">
        <v>28.959571173535636</v>
      </c>
      <c r="H19" s="22">
        <v>28.959571173535636</v>
      </c>
      <c r="I19" s="22">
        <v>28.959571173535636</v>
      </c>
      <c r="J19" s="22">
        <v>0</v>
      </c>
      <c r="K19" s="22">
        <v>0</v>
      </c>
      <c r="L19" s="22">
        <v>0</v>
      </c>
      <c r="M19" s="72">
        <v>0</v>
      </c>
      <c r="N19" s="17">
        <f t="shared" si="4"/>
        <v>231.67656938828509</v>
      </c>
      <c r="O19" s="73">
        <f t="shared" si="3"/>
        <v>5.0277033287388258E-2</v>
      </c>
    </row>
    <row r="20" spans="1:15">
      <c r="A20" s="20" t="s">
        <v>31</v>
      </c>
      <c r="B20" s="21">
        <v>0</v>
      </c>
      <c r="C20" s="22">
        <v>83.734725772043987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72">
        <v>0</v>
      </c>
      <c r="N20" s="17">
        <f t="shared" si="4"/>
        <v>83.734725772043987</v>
      </c>
      <c r="O20" s="73">
        <f t="shared" si="3"/>
        <v>1.8171598474835935E-2</v>
      </c>
    </row>
    <row r="21" spans="1:15">
      <c r="A21" s="20" t="s">
        <v>32</v>
      </c>
      <c r="B21" s="21">
        <v>18.840313298709894</v>
      </c>
      <c r="C21" s="22">
        <v>0</v>
      </c>
      <c r="D21" s="22">
        <v>0</v>
      </c>
      <c r="E21" s="22">
        <v>30.144501277935831</v>
      </c>
      <c r="F21" s="22">
        <v>8.7921462060646185</v>
      </c>
      <c r="G21" s="22">
        <v>4.1867362886021988</v>
      </c>
      <c r="H21" s="22">
        <v>3.3493890308817589</v>
      </c>
      <c r="I21" s="22">
        <v>4.1867362886021988</v>
      </c>
      <c r="J21" s="22">
        <v>0</v>
      </c>
      <c r="K21" s="22">
        <v>5.8614308040430787</v>
      </c>
      <c r="L21" s="22">
        <v>5.8614308040430787</v>
      </c>
      <c r="M21" s="72">
        <v>0</v>
      </c>
      <c r="N21" s="17">
        <f t="shared" si="4"/>
        <v>81.222683998882673</v>
      </c>
      <c r="O21" s="73">
        <f t="shared" si="3"/>
        <v>1.7626450520590857E-2</v>
      </c>
    </row>
    <row r="22" spans="1:15">
      <c r="A22" s="23" t="s">
        <v>106</v>
      </c>
      <c r="B22" s="21">
        <v>45.930255515207342</v>
      </c>
      <c r="C22" s="22">
        <v>36.961847711392565</v>
      </c>
      <c r="D22" s="22">
        <v>30.308705075174814</v>
      </c>
      <c r="E22" s="22">
        <v>27.161870345935633</v>
      </c>
      <c r="F22" s="22">
        <v>27.161870345935633</v>
      </c>
      <c r="G22" s="22">
        <v>1.3112020708644367</v>
      </c>
      <c r="H22" s="22">
        <v>0</v>
      </c>
      <c r="I22" s="22">
        <v>0</v>
      </c>
      <c r="J22" s="22">
        <v>0</v>
      </c>
      <c r="K22" s="22">
        <v>30.922815553986979</v>
      </c>
      <c r="L22" s="22">
        <v>27.570914481332061</v>
      </c>
      <c r="M22" s="72">
        <v>30.324363468894184</v>
      </c>
      <c r="N22" s="17">
        <f t="shared" si="4"/>
        <v>257.65384456872368</v>
      </c>
      <c r="O22" s="73">
        <f t="shared" si="3"/>
        <v>5.591446279703205E-2</v>
      </c>
    </row>
    <row r="23" spans="1:15">
      <c r="A23" s="20" t="s">
        <v>33</v>
      </c>
      <c r="B23" s="21">
        <v>0</v>
      </c>
      <c r="C23" s="22">
        <v>0</v>
      </c>
      <c r="D23" s="22">
        <v>2.8731059106903731</v>
      </c>
      <c r="E23" s="22">
        <v>0</v>
      </c>
      <c r="F23" s="22">
        <v>0</v>
      </c>
      <c r="G23" s="22">
        <v>2.8731059106903731</v>
      </c>
      <c r="H23" s="22">
        <v>0</v>
      </c>
      <c r="I23" s="22">
        <v>0</v>
      </c>
      <c r="J23" s="22">
        <v>2.4672436948732757</v>
      </c>
      <c r="K23" s="22">
        <v>0</v>
      </c>
      <c r="L23" s="22">
        <v>0</v>
      </c>
      <c r="M23" s="72">
        <v>4.4791379509981759</v>
      </c>
      <c r="N23" s="17">
        <f t="shared" si="4"/>
        <v>12.692593467252198</v>
      </c>
      <c r="O23" s="73">
        <f t="shared" si="3"/>
        <v>2.7544690684141054E-3</v>
      </c>
    </row>
    <row r="24" spans="1:15">
      <c r="A24" s="20" t="s">
        <v>34</v>
      </c>
      <c r="B24" s="21">
        <v>21.8571079988251</v>
      </c>
      <c r="C24" s="22">
        <v>22.047462150922684</v>
      </c>
      <c r="D24" s="22">
        <v>21.584534719491941</v>
      </c>
      <c r="E24" s="22">
        <v>10.534381151313228</v>
      </c>
      <c r="F24" s="22">
        <v>8.230342208574255</v>
      </c>
      <c r="G24" s="22">
        <v>21.874536209142978</v>
      </c>
      <c r="H24" s="22">
        <v>11.963565450790476</v>
      </c>
      <c r="I24" s="22">
        <v>9.2006376922709592</v>
      </c>
      <c r="J24" s="22">
        <v>10.23158800944894</v>
      </c>
      <c r="K24" s="22">
        <v>23.274605183653208</v>
      </c>
      <c r="L24" s="22">
        <v>7.8988535486441949</v>
      </c>
      <c r="M24" s="72">
        <v>36.942848302114896</v>
      </c>
      <c r="N24" s="17">
        <f t="shared" si="4"/>
        <v>205.64046262519281</v>
      </c>
      <c r="O24" s="73">
        <f t="shared" si="3"/>
        <v>4.4626836507203303E-2</v>
      </c>
    </row>
    <row r="25" spans="1:15">
      <c r="A25" s="20" t="s">
        <v>35</v>
      </c>
      <c r="B25" s="21">
        <v>0</v>
      </c>
      <c r="C25" s="22">
        <v>66.516772785167447</v>
      </c>
      <c r="D25" s="22">
        <v>66.516772785167447</v>
      </c>
      <c r="E25" s="22">
        <v>66.516772785167447</v>
      </c>
      <c r="F25" s="22">
        <v>66.516772785167447</v>
      </c>
      <c r="G25" s="22">
        <v>66.516772785167447</v>
      </c>
      <c r="H25" s="22">
        <v>32.425351473240539</v>
      </c>
      <c r="I25" s="22">
        <v>60.834869233179631</v>
      </c>
      <c r="J25" s="22">
        <v>60.834869233179631</v>
      </c>
      <c r="K25" s="22">
        <v>60.834869233179631</v>
      </c>
      <c r="L25" s="22">
        <v>60.834869233179631</v>
      </c>
      <c r="M25" s="72">
        <v>60.834869233179631</v>
      </c>
      <c r="N25" s="17">
        <f t="shared" si="4"/>
        <v>669.18356156497612</v>
      </c>
      <c r="O25" s="73">
        <f t="shared" si="3"/>
        <v>0.14522212707573265</v>
      </c>
    </row>
    <row r="26" spans="1:15">
      <c r="A26" s="20" t="s">
        <v>107</v>
      </c>
      <c r="B26" s="21">
        <v>0</v>
      </c>
      <c r="C26" s="22">
        <v>16.746945154408795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75.361253194839577</v>
      </c>
      <c r="J26" s="22">
        <v>0</v>
      </c>
      <c r="K26" s="22">
        <v>0</v>
      </c>
      <c r="L26" s="22">
        <v>0</v>
      </c>
      <c r="M26" s="72">
        <v>10.048167092645278</v>
      </c>
      <c r="N26" s="17">
        <f t="shared" si="4"/>
        <v>102.15636544189364</v>
      </c>
      <c r="O26" s="73">
        <f t="shared" si="3"/>
        <v>2.2169350139299836E-2</v>
      </c>
    </row>
    <row r="27" spans="1:15">
      <c r="A27" s="20" t="s">
        <v>108</v>
      </c>
      <c r="B27" s="21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34.331237566538036</v>
      </c>
      <c r="I27" s="22">
        <v>0</v>
      </c>
      <c r="J27" s="22">
        <v>0</v>
      </c>
      <c r="K27" s="22">
        <v>0</v>
      </c>
      <c r="L27" s="22">
        <v>0</v>
      </c>
      <c r="M27" s="72">
        <v>0</v>
      </c>
      <c r="N27" s="17">
        <f t="shared" si="4"/>
        <v>34.331237566538036</v>
      </c>
      <c r="O27" s="73">
        <f t="shared" si="3"/>
        <v>7.4503553746827341E-3</v>
      </c>
    </row>
    <row r="28" spans="1:15">
      <c r="A28" s="20" t="s">
        <v>109</v>
      </c>
      <c r="B28" s="21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12.560208865806597</v>
      </c>
      <c r="J28" s="22">
        <v>0</v>
      </c>
      <c r="K28" s="22">
        <v>0</v>
      </c>
      <c r="L28" s="22">
        <v>0</v>
      </c>
      <c r="M28" s="72">
        <v>0</v>
      </c>
      <c r="N28" s="17">
        <f t="shared" si="4"/>
        <v>12.560208865806597</v>
      </c>
      <c r="O28" s="73">
        <f t="shared" si="3"/>
        <v>2.72573977122539E-3</v>
      </c>
    </row>
    <row r="29" spans="1:15">
      <c r="A29" s="20" t="s">
        <v>36</v>
      </c>
      <c r="B29" s="21">
        <v>0</v>
      </c>
      <c r="C29" s="22">
        <v>3.9857729467492939</v>
      </c>
      <c r="D29" s="22">
        <v>3.3828829211905771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72">
        <v>0</v>
      </c>
      <c r="N29" s="17">
        <f t="shared" si="4"/>
        <v>7.3686558679398715</v>
      </c>
      <c r="O29" s="73">
        <f t="shared" si="3"/>
        <v>1.5991006657855623E-3</v>
      </c>
    </row>
    <row r="30" spans="1:15">
      <c r="A30" s="20" t="s">
        <v>37</v>
      </c>
      <c r="B30" s="21">
        <v>0</v>
      </c>
      <c r="C30" s="22">
        <v>0</v>
      </c>
      <c r="D30" s="22">
        <v>0.2897221511712722</v>
      </c>
      <c r="E30" s="22">
        <v>1.8965915387367962</v>
      </c>
      <c r="F30" s="22">
        <v>0.43542057401462875</v>
      </c>
      <c r="G30" s="22">
        <v>0</v>
      </c>
      <c r="H30" s="22">
        <v>1.909151747602603</v>
      </c>
      <c r="I30" s="22">
        <v>0.61126349813592107</v>
      </c>
      <c r="J30" s="22">
        <v>0.64894412473334084</v>
      </c>
      <c r="K30" s="22">
        <v>0.15909597896688357</v>
      </c>
      <c r="L30" s="22">
        <v>3.3493890308817595E-2</v>
      </c>
      <c r="M30" s="72">
        <v>0.64057065215613651</v>
      </c>
      <c r="N30" s="17">
        <f t="shared" si="4"/>
        <v>6.6242541558264003</v>
      </c>
      <c r="O30" s="73">
        <f t="shared" si="3"/>
        <v>1.4375551553442707E-3</v>
      </c>
    </row>
    <row r="31" spans="1:15">
      <c r="A31" s="20" t="s">
        <v>38</v>
      </c>
      <c r="B31" s="21">
        <v>16.03352529083098</v>
      </c>
      <c r="C31" s="22">
        <v>0.35168584824258475</v>
      </c>
      <c r="D31" s="22">
        <v>46.371453785300233</v>
      </c>
      <c r="E31" s="22">
        <v>0.79966663112302006</v>
      </c>
      <c r="F31" s="22">
        <v>33.858136365925986</v>
      </c>
      <c r="G31" s="22">
        <v>1.9301691637713856</v>
      </c>
      <c r="H31" s="22">
        <v>7.6198600452560026</v>
      </c>
      <c r="I31" s="22">
        <v>7.9547989483441786</v>
      </c>
      <c r="J31" s="22">
        <v>6.9248618213480375</v>
      </c>
      <c r="K31" s="22">
        <v>25.790295537789547</v>
      </c>
      <c r="L31" s="22">
        <v>43.758511667583612</v>
      </c>
      <c r="M31" s="72">
        <v>189.32002823430284</v>
      </c>
      <c r="N31" s="17">
        <f t="shared" si="4"/>
        <v>380.71299333981835</v>
      </c>
      <c r="O31" s="73">
        <f t="shared" si="3"/>
        <v>8.2620007235203644E-2</v>
      </c>
    </row>
    <row r="32" spans="1:15">
      <c r="A32" s="20" t="s">
        <v>110</v>
      </c>
      <c r="B32" s="21">
        <v>0</v>
      </c>
      <c r="C32" s="22">
        <v>0</v>
      </c>
      <c r="D32" s="22">
        <v>251.20417731613196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72">
        <v>0</v>
      </c>
      <c r="N32" s="17">
        <f t="shared" si="4"/>
        <v>251.20417731613196</v>
      </c>
      <c r="O32" s="73">
        <f t="shared" si="3"/>
        <v>5.4514795424507802E-2</v>
      </c>
    </row>
    <row r="33" spans="1:15">
      <c r="A33" s="20" t="s">
        <v>39</v>
      </c>
      <c r="B33" s="21">
        <v>0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72">
        <v>11.788518006564015</v>
      </c>
      <c r="N33" s="17">
        <f>SUM(B33:M33)</f>
        <v>11.788518006564015</v>
      </c>
      <c r="O33" s="73">
        <f t="shared" si="3"/>
        <v>2.558272136841149E-3</v>
      </c>
    </row>
    <row r="34" spans="1:15" ht="13.5" thickBot="1">
      <c r="A34" s="24" t="s">
        <v>40</v>
      </c>
      <c r="B34" s="25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74">
        <v>54.147395359395333</v>
      </c>
      <c r="N34" s="27">
        <f t="shared" ref="N34" si="5">SUM(B34:M34)</f>
        <v>54.147395359395333</v>
      </c>
      <c r="O34" s="75">
        <f t="shared" si="3"/>
        <v>1.1750736840146556E-2</v>
      </c>
    </row>
    <row r="35" spans="1:15">
      <c r="N35" s="28">
        <f>N6-'Центральная дом №4г'!D28</f>
        <v>0</v>
      </c>
      <c r="O35" s="29">
        <f>O6-'Центральная дом №4г'!E28</f>
        <v>0</v>
      </c>
    </row>
  </sheetData>
  <mergeCells count="2">
    <mergeCell ref="A1:O1"/>
    <mergeCell ref="A2:O2"/>
  </mergeCells>
  <pageMargins left="0.23" right="0.26" top="1.3" bottom="0.74803149606299213" header="0.31496062992125984" footer="0.31496062992125984"/>
  <pageSetup paperSize="9" scale="83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workbookViewId="0">
      <selection activeCell="A44" sqref="A44"/>
    </sheetView>
  </sheetViews>
  <sheetFormatPr defaultRowHeight="12.75"/>
  <cols>
    <col min="1" max="1" width="39.5703125" style="83" customWidth="1"/>
    <col min="2" max="2" width="9.7109375" style="83" customWidth="1"/>
    <col min="3" max="3" width="9.85546875" style="83" customWidth="1"/>
    <col min="4" max="4" width="11.42578125" style="83" customWidth="1"/>
    <col min="5" max="5" width="9.85546875" style="83" customWidth="1"/>
    <col min="6" max="6" width="9.5703125" style="83" customWidth="1"/>
    <col min="7" max="8" width="9.140625" style="83" customWidth="1"/>
    <col min="9" max="9" width="9.85546875" style="83" customWidth="1"/>
    <col min="10" max="12" width="9.140625" style="83" customWidth="1"/>
    <col min="13" max="13" width="10.5703125" style="83" customWidth="1"/>
    <col min="14" max="14" width="11.140625" style="83" customWidth="1"/>
    <col min="15" max="16384" width="9.140625" style="83"/>
  </cols>
  <sheetData>
    <row r="1" spans="1:14" ht="21" customHeight="1">
      <c r="A1" s="133" t="s">
        <v>114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4" ht="20.25" customHeight="1">
      <c r="A2" s="134" t="s">
        <v>115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1:14" ht="13.5" customHeight="1">
      <c r="A3" s="129" t="s">
        <v>116</v>
      </c>
      <c r="B3" s="130" t="s">
        <v>117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1" t="s">
        <v>118</v>
      </c>
    </row>
    <row r="4" spans="1:14" ht="13.5" customHeight="1">
      <c r="A4" s="129"/>
      <c r="B4" s="84" t="s">
        <v>4</v>
      </c>
      <c r="C4" s="84" t="s">
        <v>5</v>
      </c>
      <c r="D4" s="84" t="s">
        <v>6</v>
      </c>
      <c r="E4" s="84" t="s">
        <v>7</v>
      </c>
      <c r="F4" s="84" t="s">
        <v>8</v>
      </c>
      <c r="G4" s="84" t="s">
        <v>9</v>
      </c>
      <c r="H4" s="84" t="s">
        <v>10</v>
      </c>
      <c r="I4" s="84" t="s">
        <v>11</v>
      </c>
      <c r="J4" s="84" t="s">
        <v>12</v>
      </c>
      <c r="K4" s="84" t="s">
        <v>13</v>
      </c>
      <c r="L4" s="84" t="s">
        <v>14</v>
      </c>
      <c r="M4" s="84" t="s">
        <v>15</v>
      </c>
      <c r="N4" s="131"/>
    </row>
    <row r="5" spans="1:14" ht="13.5" customHeight="1">
      <c r="A5" s="85" t="s">
        <v>119</v>
      </c>
      <c r="B5" s="86">
        <f>7.684+2.47</f>
        <v>10.154</v>
      </c>
      <c r="C5" s="86">
        <v>12.07</v>
      </c>
      <c r="D5" s="86">
        <v>7.34</v>
      </c>
      <c r="E5" s="86">
        <v>6.92</v>
      </c>
      <c r="F5" s="86">
        <v>2.9</v>
      </c>
      <c r="G5" s="86">
        <v>0.35</v>
      </c>
      <c r="H5" s="86">
        <v>0.76</v>
      </c>
      <c r="I5" s="86">
        <v>1.01</v>
      </c>
      <c r="J5" s="86">
        <v>3.01</v>
      </c>
      <c r="K5" s="86">
        <v>7.14</v>
      </c>
      <c r="L5" s="87">
        <v>8.73</v>
      </c>
      <c r="M5" s="87">
        <v>5.82</v>
      </c>
      <c r="N5" s="88">
        <f t="shared" ref="N5" si="0">SUM(B5:M5)</f>
        <v>66.204000000000008</v>
      </c>
    </row>
    <row r="6" spans="1:14">
      <c r="A6" s="128" t="s">
        <v>120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</row>
    <row r="7" spans="1:14">
      <c r="A7" s="129" t="s">
        <v>116</v>
      </c>
      <c r="B7" s="130" t="s">
        <v>117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1" t="s">
        <v>121</v>
      </c>
    </row>
    <row r="8" spans="1:14">
      <c r="A8" s="129"/>
      <c r="B8" s="84" t="s">
        <v>4</v>
      </c>
      <c r="C8" s="84" t="s">
        <v>5</v>
      </c>
      <c r="D8" s="84" t="s">
        <v>6</v>
      </c>
      <c r="E8" s="84" t="s">
        <v>7</v>
      </c>
      <c r="F8" s="84" t="s">
        <v>8</v>
      </c>
      <c r="G8" s="84" t="s">
        <v>9</v>
      </c>
      <c r="H8" s="84" t="s">
        <v>10</v>
      </c>
      <c r="I8" s="84" t="s">
        <v>11</v>
      </c>
      <c r="J8" s="84" t="s">
        <v>12</v>
      </c>
      <c r="K8" s="84" t="s">
        <v>13</v>
      </c>
      <c r="L8" s="84" t="s">
        <v>14</v>
      </c>
      <c r="M8" s="84" t="s">
        <v>15</v>
      </c>
      <c r="N8" s="131"/>
    </row>
    <row r="9" spans="1:14">
      <c r="A9" s="85" t="s">
        <v>119</v>
      </c>
      <c r="B9" s="86">
        <v>9.6199999999999992</v>
      </c>
      <c r="C9" s="86">
        <v>12.558999999999999</v>
      </c>
      <c r="D9" s="86">
        <v>11.458</v>
      </c>
      <c r="E9" s="86">
        <v>9.3239999999999998</v>
      </c>
      <c r="F9" s="86">
        <v>4.96</v>
      </c>
      <c r="G9" s="86">
        <v>0.70099999999999996</v>
      </c>
      <c r="H9" s="86">
        <v>1.329</v>
      </c>
      <c r="I9" s="86">
        <v>1.579</v>
      </c>
      <c r="J9" s="86">
        <v>1.69</v>
      </c>
      <c r="K9" s="86">
        <v>9.76</v>
      </c>
      <c r="L9" s="87">
        <v>13.39</v>
      </c>
      <c r="M9" s="87">
        <v>16.16</v>
      </c>
      <c r="N9" s="88">
        <f t="shared" ref="N9" si="1">SUM(B9:M9)</f>
        <v>92.53</v>
      </c>
    </row>
    <row r="10" spans="1:14">
      <c r="A10" s="128" t="s">
        <v>122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</row>
    <row r="11" spans="1:14">
      <c r="A11" s="129" t="s">
        <v>116</v>
      </c>
      <c r="B11" s="130" t="s">
        <v>117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1" t="s">
        <v>123</v>
      </c>
    </row>
    <row r="12" spans="1:14">
      <c r="A12" s="129"/>
      <c r="B12" s="84" t="s">
        <v>4</v>
      </c>
      <c r="C12" s="84" t="s">
        <v>5</v>
      </c>
      <c r="D12" s="84" t="s">
        <v>6</v>
      </c>
      <c r="E12" s="84" t="s">
        <v>7</v>
      </c>
      <c r="F12" s="84" t="s">
        <v>8</v>
      </c>
      <c r="G12" s="84" t="s">
        <v>9</v>
      </c>
      <c r="H12" s="84" t="s">
        <v>10</v>
      </c>
      <c r="I12" s="84" t="s">
        <v>11</v>
      </c>
      <c r="J12" s="84" t="s">
        <v>12</v>
      </c>
      <c r="K12" s="84" t="s">
        <v>13</v>
      </c>
      <c r="L12" s="84" t="s">
        <v>14</v>
      </c>
      <c r="M12" s="84" t="s">
        <v>15</v>
      </c>
      <c r="N12" s="131"/>
    </row>
    <row r="13" spans="1:14">
      <c r="A13" s="85" t="s">
        <v>119</v>
      </c>
      <c r="B13" s="86">
        <v>16.41</v>
      </c>
      <c r="C13" s="86">
        <v>14.77</v>
      </c>
      <c r="D13" s="86">
        <v>14.8</v>
      </c>
      <c r="E13" s="86">
        <v>13.6</v>
      </c>
      <c r="F13" s="86">
        <v>4.28</v>
      </c>
      <c r="G13" s="86">
        <v>1.22</v>
      </c>
      <c r="H13" s="86">
        <v>1.2</v>
      </c>
      <c r="I13" s="86">
        <v>1.35</v>
      </c>
      <c r="J13" s="86">
        <v>1.35</v>
      </c>
      <c r="K13" s="86">
        <v>9.5</v>
      </c>
      <c r="L13" s="87">
        <v>9.5549999999999997</v>
      </c>
      <c r="M13" s="87">
        <v>12.077</v>
      </c>
      <c r="N13" s="88">
        <f t="shared" ref="N13" si="2">SUM(B13:M13)</f>
        <v>100.11199999999999</v>
      </c>
    </row>
    <row r="14" spans="1:14">
      <c r="A14" s="128" t="s">
        <v>124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</row>
    <row r="15" spans="1:14">
      <c r="A15" s="129" t="s">
        <v>116</v>
      </c>
      <c r="B15" s="130" t="s">
        <v>117</v>
      </c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1" t="s">
        <v>125</v>
      </c>
    </row>
    <row r="16" spans="1:14">
      <c r="A16" s="129"/>
      <c r="B16" s="84" t="s">
        <v>4</v>
      </c>
      <c r="C16" s="84" t="s">
        <v>5</v>
      </c>
      <c r="D16" s="84" t="s">
        <v>6</v>
      </c>
      <c r="E16" s="84" t="s">
        <v>7</v>
      </c>
      <c r="F16" s="84" t="s">
        <v>8</v>
      </c>
      <c r="G16" s="84" t="s">
        <v>9</v>
      </c>
      <c r="H16" s="84" t="s">
        <v>10</v>
      </c>
      <c r="I16" s="84" t="s">
        <v>11</v>
      </c>
      <c r="J16" s="84" t="s">
        <v>12</v>
      </c>
      <c r="K16" s="84" t="s">
        <v>13</v>
      </c>
      <c r="L16" s="84" t="s">
        <v>14</v>
      </c>
      <c r="M16" s="84" t="s">
        <v>15</v>
      </c>
      <c r="N16" s="131"/>
    </row>
    <row r="17" spans="1:14" ht="15">
      <c r="A17" s="85" t="s">
        <v>119</v>
      </c>
      <c r="B17" s="86">
        <v>14.879</v>
      </c>
      <c r="C17" s="86">
        <v>16.219000000000001</v>
      </c>
      <c r="D17" s="86">
        <v>11.641999999999999</v>
      </c>
      <c r="E17" s="86">
        <v>11.999000000000001</v>
      </c>
      <c r="F17" s="86">
        <v>6.0490000000000004</v>
      </c>
      <c r="G17" s="86">
        <v>1.32</v>
      </c>
      <c r="H17" s="86">
        <v>0.95</v>
      </c>
      <c r="I17" s="86">
        <v>0.89500000000000002</v>
      </c>
      <c r="J17" s="86">
        <v>2.92</v>
      </c>
      <c r="K17" s="89">
        <v>8.5690000000000008</v>
      </c>
      <c r="L17" s="87">
        <v>16.641999999999999</v>
      </c>
      <c r="M17" s="87">
        <v>19.152999999999999</v>
      </c>
      <c r="N17" s="88">
        <f>SUM(B17:M17)</f>
        <v>111.23699999999999</v>
      </c>
    </row>
    <row r="18" spans="1:14" ht="16.5" customHeight="1">
      <c r="A18" s="128" t="s">
        <v>90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</row>
    <row r="19" spans="1:14" ht="13.5" customHeight="1">
      <c r="A19" s="129" t="s">
        <v>116</v>
      </c>
      <c r="B19" s="130" t="s">
        <v>126</v>
      </c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1" t="s">
        <v>127</v>
      </c>
    </row>
    <row r="20" spans="1:14" ht="13.5" customHeight="1">
      <c r="A20" s="129"/>
      <c r="B20" s="84" t="s">
        <v>4</v>
      </c>
      <c r="C20" s="84" t="s">
        <v>5</v>
      </c>
      <c r="D20" s="84" t="s">
        <v>6</v>
      </c>
      <c r="E20" s="84" t="s">
        <v>7</v>
      </c>
      <c r="F20" s="84" t="s">
        <v>8</v>
      </c>
      <c r="G20" s="84" t="s">
        <v>9</v>
      </c>
      <c r="H20" s="84" t="s">
        <v>10</v>
      </c>
      <c r="I20" s="84" t="s">
        <v>11</v>
      </c>
      <c r="J20" s="84" t="s">
        <v>12</v>
      </c>
      <c r="K20" s="84" t="s">
        <v>13</v>
      </c>
      <c r="L20" s="84" t="s">
        <v>14</v>
      </c>
      <c r="M20" s="84" t="s">
        <v>15</v>
      </c>
      <c r="N20" s="131"/>
    </row>
    <row r="21" spans="1:14" ht="13.5" customHeight="1">
      <c r="A21" s="85" t="s">
        <v>119</v>
      </c>
      <c r="B21" s="87">
        <v>23.437999999999999</v>
      </c>
      <c r="C21" s="87">
        <v>18.911999999999999</v>
      </c>
      <c r="D21" s="87">
        <v>15.457000000000001</v>
      </c>
      <c r="E21" s="87">
        <v>17.46</v>
      </c>
      <c r="F21" s="87">
        <v>9.0599989781972852</v>
      </c>
      <c r="G21" s="87">
        <v>1.1700024267814493</v>
      </c>
      <c r="H21" s="87">
        <v>1.3924210917624098</v>
      </c>
      <c r="I21" s="87">
        <v>1.8200029917037752</v>
      </c>
      <c r="J21" s="87">
        <v>3.3200029917037752</v>
      </c>
      <c r="K21" s="87">
        <v>15.639994476854568</v>
      </c>
      <c r="L21" s="87">
        <v>17.899999999999999</v>
      </c>
      <c r="M21" s="87">
        <v>18.760000000000002</v>
      </c>
      <c r="N21" s="88">
        <f>SUM(B21:M21)</f>
        <v>144.32942295700326</v>
      </c>
    </row>
    <row r="22" spans="1:14">
      <c r="M22" s="90"/>
    </row>
    <row r="23" spans="1:14">
      <c r="A23" s="133" t="s">
        <v>128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</row>
    <row r="24" spans="1:14">
      <c r="A24" s="134" t="s">
        <v>115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</row>
    <row r="25" spans="1:14">
      <c r="A25" s="129" t="s">
        <v>116</v>
      </c>
      <c r="B25" s="130" t="s">
        <v>129</v>
      </c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2" t="s">
        <v>118</v>
      </c>
    </row>
    <row r="26" spans="1:14">
      <c r="A26" s="129"/>
      <c r="B26" s="84" t="s">
        <v>4</v>
      </c>
      <c r="C26" s="84" t="s">
        <v>5</v>
      </c>
      <c r="D26" s="84" t="s">
        <v>6</v>
      </c>
      <c r="E26" s="84" t="s">
        <v>7</v>
      </c>
      <c r="F26" s="84" t="s">
        <v>8</v>
      </c>
      <c r="G26" s="84" t="s">
        <v>9</v>
      </c>
      <c r="H26" s="84" t="s">
        <v>10</v>
      </c>
      <c r="I26" s="84" t="s">
        <v>11</v>
      </c>
      <c r="J26" s="84" t="s">
        <v>12</v>
      </c>
      <c r="K26" s="84" t="s">
        <v>13</v>
      </c>
      <c r="L26" s="84" t="s">
        <v>14</v>
      </c>
      <c r="M26" s="84" t="s">
        <v>15</v>
      </c>
      <c r="N26" s="132"/>
    </row>
    <row r="27" spans="1:14">
      <c r="A27" s="85" t="s">
        <v>119</v>
      </c>
      <c r="B27" s="91">
        <v>86</v>
      </c>
      <c r="C27" s="91">
        <v>90</v>
      </c>
      <c r="D27" s="91">
        <v>83</v>
      </c>
      <c r="E27" s="91">
        <v>93</v>
      </c>
      <c r="F27" s="91">
        <v>100</v>
      </c>
      <c r="G27" s="91">
        <v>57</v>
      </c>
      <c r="H27" s="91">
        <v>72</v>
      </c>
      <c r="I27" s="91">
        <v>100</v>
      </c>
      <c r="J27" s="91">
        <v>90</v>
      </c>
      <c r="K27" s="91">
        <v>86</v>
      </c>
      <c r="L27" s="92">
        <v>88</v>
      </c>
      <c r="M27" s="92">
        <v>80</v>
      </c>
      <c r="N27" s="93">
        <f t="shared" ref="N27" si="3">SUM(B27:M27)</f>
        <v>1025</v>
      </c>
    </row>
    <row r="28" spans="1:14">
      <c r="A28" s="128" t="s">
        <v>120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</row>
    <row r="29" spans="1:14">
      <c r="A29" s="129" t="s">
        <v>116</v>
      </c>
      <c r="B29" s="130" t="s">
        <v>129</v>
      </c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2" t="s">
        <v>121</v>
      </c>
    </row>
    <row r="30" spans="1:14">
      <c r="A30" s="129"/>
      <c r="B30" s="84" t="s">
        <v>4</v>
      </c>
      <c r="C30" s="84" t="s">
        <v>5</v>
      </c>
      <c r="D30" s="84" t="s">
        <v>6</v>
      </c>
      <c r="E30" s="84" t="s">
        <v>7</v>
      </c>
      <c r="F30" s="84" t="s">
        <v>8</v>
      </c>
      <c r="G30" s="84" t="s">
        <v>9</v>
      </c>
      <c r="H30" s="84" t="s">
        <v>10</v>
      </c>
      <c r="I30" s="84" t="s">
        <v>11</v>
      </c>
      <c r="J30" s="84" t="s">
        <v>12</v>
      </c>
      <c r="K30" s="84" t="s">
        <v>13</v>
      </c>
      <c r="L30" s="84" t="s">
        <v>14</v>
      </c>
      <c r="M30" s="84" t="s">
        <v>15</v>
      </c>
      <c r="N30" s="132"/>
    </row>
    <row r="31" spans="1:14">
      <c r="A31" s="85" t="s">
        <v>119</v>
      </c>
      <c r="B31" s="92">
        <v>75</v>
      </c>
      <c r="C31" s="92">
        <v>98</v>
      </c>
      <c r="D31" s="92">
        <v>71</v>
      </c>
      <c r="E31" s="92">
        <v>95</v>
      </c>
      <c r="F31" s="92">
        <v>75</v>
      </c>
      <c r="G31" s="92">
        <v>76</v>
      </c>
      <c r="H31" s="92">
        <v>94</v>
      </c>
      <c r="I31" s="92">
        <v>107</v>
      </c>
      <c r="J31" s="92">
        <v>95</v>
      </c>
      <c r="K31" s="92">
        <v>88</v>
      </c>
      <c r="L31" s="92">
        <v>91</v>
      </c>
      <c r="M31" s="92">
        <v>73</v>
      </c>
      <c r="N31" s="93">
        <f t="shared" ref="N31" si="4">SUM(B31:M31)</f>
        <v>1038</v>
      </c>
    </row>
    <row r="32" spans="1:14">
      <c r="A32" s="128" t="s">
        <v>122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</row>
    <row r="33" spans="1:14">
      <c r="A33" s="129" t="s">
        <v>116</v>
      </c>
      <c r="B33" s="130" t="s">
        <v>129</v>
      </c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1" t="s">
        <v>123</v>
      </c>
    </row>
    <row r="34" spans="1:14">
      <c r="A34" s="129"/>
      <c r="B34" s="84" t="s">
        <v>4</v>
      </c>
      <c r="C34" s="84" t="s">
        <v>5</v>
      </c>
      <c r="D34" s="84" t="s">
        <v>6</v>
      </c>
      <c r="E34" s="84" t="s">
        <v>7</v>
      </c>
      <c r="F34" s="84" t="s">
        <v>8</v>
      </c>
      <c r="G34" s="84" t="s">
        <v>9</v>
      </c>
      <c r="H34" s="84" t="s">
        <v>10</v>
      </c>
      <c r="I34" s="84" t="s">
        <v>11</v>
      </c>
      <c r="J34" s="84" t="s">
        <v>12</v>
      </c>
      <c r="K34" s="84" t="s">
        <v>13</v>
      </c>
      <c r="L34" s="84" t="s">
        <v>14</v>
      </c>
      <c r="M34" s="84" t="s">
        <v>15</v>
      </c>
      <c r="N34" s="131"/>
    </row>
    <row r="35" spans="1:14">
      <c r="A35" s="85" t="s">
        <v>119</v>
      </c>
      <c r="B35" s="92">
        <v>79</v>
      </c>
      <c r="C35" s="92">
        <v>76</v>
      </c>
      <c r="D35" s="92">
        <v>64</v>
      </c>
      <c r="E35" s="92">
        <v>75</v>
      </c>
      <c r="F35" s="92">
        <v>69</v>
      </c>
      <c r="G35" s="92">
        <v>80</v>
      </c>
      <c r="H35" s="92">
        <v>90</v>
      </c>
      <c r="I35" s="92">
        <v>90</v>
      </c>
      <c r="J35" s="92">
        <v>68</v>
      </c>
      <c r="K35" s="92">
        <v>60</v>
      </c>
      <c r="L35" s="92">
        <v>98</v>
      </c>
      <c r="M35" s="92">
        <v>163</v>
      </c>
      <c r="N35" s="93">
        <f t="shared" ref="N35" si="5">SUM(B35:M35)</f>
        <v>1012</v>
      </c>
    </row>
    <row r="36" spans="1:14">
      <c r="A36" s="128" t="s">
        <v>124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</row>
    <row r="37" spans="1:14">
      <c r="A37" s="129" t="s">
        <v>116</v>
      </c>
      <c r="B37" s="130" t="s">
        <v>129</v>
      </c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1" t="s">
        <v>125</v>
      </c>
    </row>
    <row r="38" spans="1:14">
      <c r="A38" s="129"/>
      <c r="B38" s="84" t="s">
        <v>4</v>
      </c>
      <c r="C38" s="84" t="s">
        <v>5</v>
      </c>
      <c r="D38" s="84" t="s">
        <v>6</v>
      </c>
      <c r="E38" s="84" t="s">
        <v>7</v>
      </c>
      <c r="F38" s="84" t="s">
        <v>8</v>
      </c>
      <c r="G38" s="84" t="s">
        <v>9</v>
      </c>
      <c r="H38" s="84" t="s">
        <v>10</v>
      </c>
      <c r="I38" s="84" t="s">
        <v>11</v>
      </c>
      <c r="J38" s="84" t="s">
        <v>12</v>
      </c>
      <c r="K38" s="84" t="s">
        <v>13</v>
      </c>
      <c r="L38" s="84" t="s">
        <v>14</v>
      </c>
      <c r="M38" s="84" t="s">
        <v>15</v>
      </c>
      <c r="N38" s="131"/>
    </row>
    <row r="39" spans="1:14">
      <c r="A39" s="85" t="s">
        <v>119</v>
      </c>
      <c r="B39" s="92">
        <v>76</v>
      </c>
      <c r="C39" s="92">
        <v>72</v>
      </c>
      <c r="D39" s="92">
        <v>58</v>
      </c>
      <c r="E39" s="92">
        <v>65</v>
      </c>
      <c r="F39" s="91">
        <v>54</v>
      </c>
      <c r="G39" s="91">
        <v>74</v>
      </c>
      <c r="H39" s="91">
        <v>50</v>
      </c>
      <c r="I39" s="92">
        <v>74</v>
      </c>
      <c r="J39" s="92">
        <v>64</v>
      </c>
      <c r="K39" s="92">
        <v>56</v>
      </c>
      <c r="L39" s="92">
        <v>69</v>
      </c>
      <c r="M39" s="92">
        <v>61</v>
      </c>
      <c r="N39" s="93">
        <f>SUM(B39:M39)</f>
        <v>773</v>
      </c>
    </row>
    <row r="40" spans="1:14">
      <c r="A40" s="128" t="s">
        <v>90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</row>
    <row r="41" spans="1:14">
      <c r="A41" s="129" t="s">
        <v>116</v>
      </c>
      <c r="B41" s="130" t="s">
        <v>130</v>
      </c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1" t="s">
        <v>127</v>
      </c>
    </row>
    <row r="42" spans="1:14">
      <c r="A42" s="129"/>
      <c r="B42" s="84" t="s">
        <v>4</v>
      </c>
      <c r="C42" s="84" t="s">
        <v>5</v>
      </c>
      <c r="D42" s="84" t="s">
        <v>6</v>
      </c>
      <c r="E42" s="84" t="s">
        <v>7</v>
      </c>
      <c r="F42" s="84" t="s">
        <v>8</v>
      </c>
      <c r="G42" s="84" t="s">
        <v>9</v>
      </c>
      <c r="H42" s="84" t="s">
        <v>10</v>
      </c>
      <c r="I42" s="84" t="s">
        <v>11</v>
      </c>
      <c r="J42" s="84" t="s">
        <v>12</v>
      </c>
      <c r="K42" s="84" t="s">
        <v>13</v>
      </c>
      <c r="L42" s="84" t="s">
        <v>14</v>
      </c>
      <c r="M42" s="84" t="s">
        <v>15</v>
      </c>
      <c r="N42" s="131"/>
    </row>
    <row r="43" spans="1:14">
      <c r="A43" s="85" t="s">
        <v>119</v>
      </c>
      <c r="B43" s="92">
        <v>73</v>
      </c>
      <c r="C43" s="92">
        <v>64</v>
      </c>
      <c r="D43" s="92">
        <v>63</v>
      </c>
      <c r="E43" s="92">
        <v>37</v>
      </c>
      <c r="F43" s="92">
        <v>64</v>
      </c>
      <c r="G43" s="92">
        <v>73</v>
      </c>
      <c r="H43" s="92">
        <v>67</v>
      </c>
      <c r="I43" s="92">
        <v>83</v>
      </c>
      <c r="J43" s="92">
        <v>8</v>
      </c>
      <c r="K43" s="92">
        <v>0</v>
      </c>
      <c r="L43" s="92">
        <v>80</v>
      </c>
      <c r="M43" s="92">
        <v>64</v>
      </c>
      <c r="N43" s="93">
        <f>SUM(B43:M43)</f>
        <v>676</v>
      </c>
    </row>
    <row r="44" spans="1:14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6"/>
    </row>
    <row r="45" spans="1:14">
      <c r="A45" s="127" t="s">
        <v>131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</row>
  </sheetData>
  <mergeCells count="43">
    <mergeCell ref="A6:N6"/>
    <mergeCell ref="A1:N1"/>
    <mergeCell ref="A2:N2"/>
    <mergeCell ref="A3:A4"/>
    <mergeCell ref="B3:M3"/>
    <mergeCell ref="N3:N4"/>
    <mergeCell ref="A7:A8"/>
    <mergeCell ref="B7:M7"/>
    <mergeCell ref="N7:N8"/>
    <mergeCell ref="A10:N10"/>
    <mergeCell ref="A11:A12"/>
    <mergeCell ref="B11:M11"/>
    <mergeCell ref="N11:N12"/>
    <mergeCell ref="A28:N28"/>
    <mergeCell ref="A14:N14"/>
    <mergeCell ref="A15:A16"/>
    <mergeCell ref="B15:M15"/>
    <mergeCell ref="N15:N16"/>
    <mergeCell ref="A18:N18"/>
    <mergeCell ref="A19:A20"/>
    <mergeCell ref="B19:M19"/>
    <mergeCell ref="N19:N20"/>
    <mergeCell ref="A23:N23"/>
    <mergeCell ref="A24:N24"/>
    <mergeCell ref="A25:A26"/>
    <mergeCell ref="B25:M25"/>
    <mergeCell ref="N25:N26"/>
    <mergeCell ref="A29:A30"/>
    <mergeCell ref="B29:M29"/>
    <mergeCell ref="N29:N30"/>
    <mergeCell ref="A32:N32"/>
    <mergeCell ref="A33:A34"/>
    <mergeCell ref="B33:M33"/>
    <mergeCell ref="N33:N34"/>
    <mergeCell ref="A45:N45"/>
    <mergeCell ref="A36:N36"/>
    <mergeCell ref="A37:A38"/>
    <mergeCell ref="B37:M37"/>
    <mergeCell ref="N37:N38"/>
    <mergeCell ref="A40:N40"/>
    <mergeCell ref="A41:A42"/>
    <mergeCell ref="B41:M41"/>
    <mergeCell ref="N41:N42"/>
  </mergeCells>
  <pageMargins left="0.16" right="0.16" top="0.97" bottom="0.23" header="0.31496062992125984" footer="0.16"/>
  <pageSetup paperSize="9" scale="8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Центральная дом №4г</vt:lpstr>
      <vt:lpstr>статьи Центр 4г</vt:lpstr>
      <vt:lpstr>упр Центр 4г</vt:lpstr>
      <vt:lpstr>ресурсы Центр дом № 4г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дты</dc:creator>
  <cp:lastModifiedBy>ekonomist</cp:lastModifiedBy>
  <cp:lastPrinted>2016-03-09T11:40:48Z</cp:lastPrinted>
  <dcterms:created xsi:type="dcterms:W3CDTF">2015-03-21T20:48:42Z</dcterms:created>
  <dcterms:modified xsi:type="dcterms:W3CDTF">2016-03-10T11:06:09Z</dcterms:modified>
</cp:coreProperties>
</file>