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75" windowWidth="19320" windowHeight="6660" tabRatio="769"/>
  </bookViews>
  <sheets>
    <sheet name="Центральная дом №4в" sheetId="3" r:id="rId1"/>
    <sheet name="статьи Центр 4в" sheetId="4" r:id="rId2"/>
    <sheet name="упр Центр 4в" sheetId="1" r:id="rId3"/>
    <sheet name="ресурсы Центр дом № 4в" sheetId="5" r:id="rId4"/>
  </sheets>
  <calcPr calcId="125725"/>
</workbook>
</file>

<file path=xl/calcChain.xml><?xml version="1.0" encoding="utf-8"?>
<calcChain xmlns="http://schemas.openxmlformats.org/spreadsheetml/2006/main">
  <c r="N43" i="5"/>
  <c r="N39"/>
  <c r="N35"/>
  <c r="N31"/>
  <c r="N27"/>
  <c r="N21"/>
  <c r="N17"/>
  <c r="N13"/>
  <c r="N9"/>
  <c r="N5"/>
  <c r="B5"/>
  <c r="N34" i="1" l="1"/>
  <c r="O34" s="1"/>
  <c r="N33"/>
  <c r="O33" s="1"/>
  <c r="N32"/>
  <c r="O32" s="1"/>
  <c r="N31"/>
  <c r="O31" s="1"/>
  <c r="N30"/>
  <c r="O30" s="1"/>
  <c r="N29"/>
  <c r="O29" s="1"/>
  <c r="N28"/>
  <c r="O28" s="1"/>
  <c r="N27"/>
  <c r="O27" s="1"/>
  <c r="N26"/>
  <c r="O26" s="1"/>
  <c r="N25"/>
  <c r="O25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M10"/>
  <c r="L10"/>
  <c r="K10"/>
  <c r="J10"/>
  <c r="I10"/>
  <c r="H10"/>
  <c r="G10"/>
  <c r="F10"/>
  <c r="E10"/>
  <c r="D10"/>
  <c r="C10"/>
  <c r="B10"/>
  <c r="N9"/>
  <c r="O9" s="1"/>
  <c r="N8"/>
  <c r="O8" s="1"/>
  <c r="N7"/>
  <c r="M6"/>
  <c r="L6"/>
  <c r="K6"/>
  <c r="J6"/>
  <c r="I6"/>
  <c r="H6"/>
  <c r="G6"/>
  <c r="F6"/>
  <c r="E6"/>
  <c r="D6"/>
  <c r="C6"/>
  <c r="B6"/>
  <c r="T38" i="4"/>
  <c r="O7" i="1" l="1"/>
  <c r="N10"/>
  <c r="N6" s="1"/>
  <c r="O11"/>
  <c r="O10" s="1"/>
  <c r="O6" l="1"/>
  <c r="G45" i="3" l="1"/>
  <c r="F45"/>
  <c r="E45"/>
  <c r="G43"/>
  <c r="F43"/>
  <c r="E43"/>
  <c r="G42"/>
  <c r="F42"/>
  <c r="E42"/>
  <c r="D41"/>
  <c r="F41" s="1"/>
  <c r="C41"/>
  <c r="B41"/>
  <c r="G39"/>
  <c r="F39"/>
  <c r="E39"/>
  <c r="G38"/>
  <c r="F38"/>
  <c r="E38"/>
  <c r="D37"/>
  <c r="E37" s="1"/>
  <c r="C37"/>
  <c r="B37"/>
  <c r="E11"/>
  <c r="E14" s="1"/>
  <c r="E15" s="1"/>
  <c r="E10"/>
  <c r="E9"/>
  <c r="G41" l="1"/>
  <c r="C46"/>
  <c r="E41"/>
  <c r="E46" s="1"/>
  <c r="B46"/>
  <c r="G37"/>
  <c r="D46"/>
  <c r="F37"/>
  <c r="G46" l="1"/>
  <c r="E12" s="1"/>
  <c r="E13" s="1"/>
  <c r="G13" s="1"/>
  <c r="F46"/>
  <c r="N35" i="1"/>
  <c r="O35"/>
</calcChain>
</file>

<file path=xl/sharedStrings.xml><?xml version="1.0" encoding="utf-8"?>
<sst xmlns="http://schemas.openxmlformats.org/spreadsheetml/2006/main" count="316" uniqueCount="132">
  <si>
    <t>д. Нифантово,  ул. Центральная дом № 4в</t>
  </si>
  <si>
    <t>площадь дома</t>
  </si>
  <si>
    <t>кв. м.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</si>
  <si>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</si>
  <si>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</si>
  <si>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</si>
  <si>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</si>
  <si>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</si>
  <si>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</si>
  <si>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</si>
  <si>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</si>
  <si>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</si>
  <si>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</si>
  <si>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</si>
  <si>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</si>
  <si>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</si>
  <si>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</si>
  <si>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на 1 кв. м. в месяц</t>
  </si>
  <si>
    <t>Управление многоквартирным домом</t>
  </si>
  <si>
    <t>оплата труда+ЕСН</t>
  </si>
  <si>
    <t>оплата труда</t>
  </si>
  <si>
    <t>ЕСН</t>
  </si>
  <si>
    <t>прочее</t>
  </si>
  <si>
    <t>в т. ч. электрики</t>
  </si>
  <si>
    <t>СБ-Сервис</t>
  </si>
  <si>
    <t>ООО Консультантово</t>
  </si>
  <si>
    <t>ОАО Ростелеком</t>
  </si>
  <si>
    <t>ООО Артол</t>
  </si>
  <si>
    <t>ОАО Мобильные телесистемы</t>
  </si>
  <si>
    <t>ООО Домофон</t>
  </si>
  <si>
    <t>Охрана</t>
  </si>
  <si>
    <t>НП СРО ЖКХ "МОУК"</t>
  </si>
  <si>
    <t>ООО Дженерал Ай-Ти (заправка катриджей)</t>
  </si>
  <si>
    <t>ОАО Шексна-Водоканал водосн 3-1</t>
  </si>
  <si>
    <t>Транспортные расходы</t>
  </si>
  <si>
    <t>аренда помещения</t>
  </si>
  <si>
    <t>Редакция газеты Звезда,  авансовый</t>
  </si>
  <si>
    <t>заказные уведомления, конверты по авансовым</t>
  </si>
  <si>
    <t>Канцтовары,сантехника</t>
  </si>
  <si>
    <t>налоги : за выбросы (экология)</t>
  </si>
  <si>
    <t>налоги : НДС (за аренду)</t>
  </si>
  <si>
    <t>Многоквартирный дом по адресу: д. Нифантово, ул. Центральная, дом 4в</t>
  </si>
  <si>
    <t xml:space="preserve">ОТЧЕТ </t>
  </si>
  <si>
    <t xml:space="preserve">управляющей организации ООО "Жилкомсервис" </t>
  </si>
  <si>
    <t>руб.</t>
  </si>
  <si>
    <t>Наименование услуг</t>
  </si>
  <si>
    <t>итого затрат</t>
  </si>
  <si>
    <t>на 1 м2</t>
  </si>
  <si>
    <t>площадь, кв. м.</t>
  </si>
  <si>
    <t>Содержание лестничных клеток</t>
  </si>
  <si>
    <t>Содержание придомовой территории</t>
  </si>
  <si>
    <t>Обслуживание внутридомовых электрических сетей</t>
  </si>
  <si>
    <t>Содержание общедомового инженерного оборудования</t>
  </si>
  <si>
    <t>Содержание конструктивных элементов здания</t>
  </si>
  <si>
    <t>ВДГО</t>
  </si>
  <si>
    <t>дератизация и дезинсекция</t>
  </si>
  <si>
    <t>Сбор и вывоз ТБО</t>
  </si>
  <si>
    <t>Материальные затраты на ремонт</t>
  </si>
  <si>
    <t xml:space="preserve">ИТОГО </t>
  </si>
  <si>
    <t>налог УСНО 1%</t>
  </si>
  <si>
    <t>ИТОГО ЗАТРАТ</t>
  </si>
  <si>
    <t>СОБРАНО СРЕДСТВ НА ОПЛАТУ ПРЕДОСТАВЛЕННЫХ КОММУНАЛЬНЫХ УСЛУГ </t>
  </si>
  <si>
    <t>задолженность на 01.01.2015г</t>
  </si>
  <si>
    <t xml:space="preserve">начислено </t>
  </si>
  <si>
    <t xml:space="preserve">собрано </t>
  </si>
  <si>
    <t>долг</t>
  </si>
  <si>
    <t>% сбора</t>
  </si>
  <si>
    <t xml:space="preserve">холодное водоснабжение  </t>
  </si>
  <si>
    <t xml:space="preserve">водоотведение  </t>
  </si>
  <si>
    <t xml:space="preserve">отопление      </t>
  </si>
  <si>
    <t xml:space="preserve"> горячее водоснабжение   </t>
  </si>
  <si>
    <r>
      <rPr>
        <b/>
        <sz val="10"/>
        <color theme="1"/>
        <rFont val="Arial Cyr"/>
        <family val="2"/>
        <charset val="204"/>
      </rPr>
      <t xml:space="preserve">ОАО "Вологодская сбытовая компания" </t>
    </r>
    <r>
      <rPr>
        <sz val="10"/>
        <color theme="1"/>
        <rFont val="Arial Cyr"/>
        <family val="2"/>
        <charset val="204"/>
      </rPr>
      <t>элек-я МОП</t>
    </r>
  </si>
  <si>
    <t>ВСЕГО</t>
  </si>
  <si>
    <t>Директор ООО "Жилкомсервис"</t>
  </si>
  <si>
    <t>Т.Н. Александрова</t>
  </si>
  <si>
    <t>д. Нифантово, ул. Центральная, дом № 4в</t>
  </si>
  <si>
    <t xml:space="preserve">                     в т.ч. оплата труда+ЕСН</t>
  </si>
  <si>
    <t xml:space="preserve">                     спецодежда и инвентарь</t>
  </si>
  <si>
    <t xml:space="preserve">                     прочие</t>
  </si>
  <si>
    <t>дератизация и дезинфекция</t>
  </si>
  <si>
    <t xml:space="preserve">                     сторонние организации</t>
  </si>
  <si>
    <t xml:space="preserve">                                          прочее</t>
  </si>
  <si>
    <t>Материалы на текущий ремонт</t>
  </si>
  <si>
    <t>1 кв 15</t>
  </si>
  <si>
    <t>2 кв 15г</t>
  </si>
  <si>
    <t>6 мес 15г</t>
  </si>
  <si>
    <t>3 кв 15</t>
  </si>
  <si>
    <t>9 месяцев 15</t>
  </si>
  <si>
    <t>4 кв 15</t>
  </si>
  <si>
    <t>2015 год</t>
  </si>
  <si>
    <t>расшифровка статьи: управление многоквартирным домом в подомовом учёте 2015 года</t>
  </si>
  <si>
    <t xml:space="preserve"> ПОДОМОВОЙ УЧЁТ 2015 ГОД</t>
  </si>
  <si>
    <t>по представленным услугам/работам по управлению, содержанию и  ремонту общего имущества многоквартирного дома и коммунальным услугам                                                                                            за период с 01.01.2015 по 31.12.2015 </t>
  </si>
  <si>
    <t>Задолженность за содержание и ремонт общедомового имущества  на 01.01.2015г</t>
  </si>
  <si>
    <t xml:space="preserve"> Начислено за содержание и ремонт общедомового имущества  в 2015г</t>
  </si>
  <si>
    <t>Собрано за содержание и ремонт общедомового имущества в 2015г</t>
  </si>
  <si>
    <t xml:space="preserve">  процент сбора в 2015 г</t>
  </si>
  <si>
    <t>Задолженность за содержание и ремонт общедомового имущества на 01.01.2016г.</t>
  </si>
  <si>
    <t>Израсходовано денежных средств за 2015 год</t>
  </si>
  <si>
    <t>Задолженность за коммунальные услуги (тепло, гор. и хол. вода, стоки) на 01.01.2016г.</t>
  </si>
  <si>
    <t>Общая задолженность за содержание и ремонт общедомового имущества  и коммунальные услуги на 01.01.2016г.</t>
  </si>
  <si>
    <t>За 2015 год:  собрано за содержание и ремонт общедомового имущества - израсходовано денежных средств</t>
  </si>
  <si>
    <t>За 2011-2015 год: собрано за содержание и ремонт общедомового имущества - израсходовано денежных средств</t>
  </si>
  <si>
    <t>утвержд. тариф на 2015г.</t>
  </si>
  <si>
    <t>Факт 2015 год, руб.</t>
  </si>
  <si>
    <t>задолженность на 01.01.2016г</t>
  </si>
  <si>
    <t>ООО НЦ Команда (кассовый аппарат)</t>
  </si>
  <si>
    <t>ОАО Шексна-Теплосеть, Газпром отопл 3-1</t>
  </si>
  <si>
    <t>ЧОУ ВОПФ уч-метод центр, ФГАОУ ВО СПбПУ, АНО Щит</t>
  </si>
  <si>
    <t>компания Тензор (програмное обеспечение)</t>
  </si>
  <si>
    <t>БУ ВО Центр информац технологий</t>
  </si>
  <si>
    <t xml:space="preserve">госпошлина на лицензирование </t>
  </si>
  <si>
    <t>ООО "Шекснинский бройлер",        ОАО "Шексна-Водоканал" всего</t>
  </si>
  <si>
    <t xml:space="preserve">ООО Газпром теплоэнерго Вологда, ОАО "Шексна-Теплосеть"  всего </t>
  </si>
  <si>
    <t>Выставлено Гкал в 2011- 2015 году организацией ОАО Шексна-Теплосеть" ООО "Жилкомсервис" (по данным счетов-фактур)</t>
  </si>
  <si>
    <t>2011 год</t>
  </si>
  <si>
    <t>адрес</t>
  </si>
  <si>
    <t>выставлено по счётам ОАО "Шексна-Теплосеть", Гкал</t>
  </si>
  <si>
    <t>итого за 2011г</t>
  </si>
  <si>
    <t>д. Нифантово, ул. Центральная дом № 4в</t>
  </si>
  <si>
    <t>2012 год</t>
  </si>
  <si>
    <t>итого за 2012г</t>
  </si>
  <si>
    <t>2013 год</t>
  </si>
  <si>
    <t>итого за 2013г</t>
  </si>
  <si>
    <t>2014 год</t>
  </si>
  <si>
    <t>итого за 2014г</t>
  </si>
  <si>
    <t>выставлено по счётам ОАО "Шексна-Теплосеть", ООО "Газпром теплоэнерго Вологда, Гкал</t>
  </si>
  <si>
    <t>итого за 2015г</t>
  </si>
  <si>
    <t>Выставлено Гкал в 2011- 2015 году организацией ОАО Шексна-Водоканал" ООО "Жилкомсервис" (по данным счетов-фактур)</t>
  </si>
  <si>
    <t>выставлено по счётам ОАО "Шексна-Водоканал", куб. м.</t>
  </si>
  <si>
    <t>выставлено по счётам ОАО "Шексна-Водоканал", ООО "Шекснинский бройлер" куб. м.</t>
  </si>
  <si>
    <t>Директор ООО "Жилкомсервис"                                                                                Т. Н. Александрова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</si>
</sst>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 Cyr"/>
      <family val="2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0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8"/>
      <color theme="1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0" fontId="5" fillId="0" borderId="0"/>
    <xf numFmtId="0" fontId="12" fillId="0" borderId="0"/>
    <xf numFmtId="0" fontId="4" fillId="0" borderId="0"/>
    <xf numFmtId="0" fontId="3" fillId="0" borderId="0"/>
    <xf numFmtId="0" fontId="1" fillId="0" borderId="0"/>
  </cellStyleXfs>
  <cellXfs count="133">
    <xf numFmtId="0" fontId="0" fillId="0" borderId="0" xfId="0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right" vertical="center"/>
    </xf>
    <xf numFmtId="2" fontId="9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6" xfId="0" applyFont="1" applyBorder="1"/>
    <xf numFmtId="2" fontId="10" fillId="0" borderId="7" xfId="0" applyNumberFormat="1" applyFont="1" applyBorder="1"/>
    <xf numFmtId="2" fontId="10" fillId="0" borderId="8" xfId="0" applyNumberFormat="1" applyFont="1" applyBorder="1"/>
    <xf numFmtId="2" fontId="10" fillId="0" borderId="9" xfId="0" applyNumberFormat="1" applyFont="1" applyBorder="1"/>
    <xf numFmtId="2" fontId="10" fillId="0" borderId="11" xfId="0" applyNumberFormat="1" applyFont="1" applyBorder="1"/>
    <xf numFmtId="2" fontId="10" fillId="0" borderId="13" xfId="0" applyNumberFormat="1" applyFont="1" applyBorder="1"/>
    <xf numFmtId="0" fontId="0" fillId="0" borderId="10" xfId="0" applyBorder="1"/>
    <xf numFmtId="0" fontId="0" fillId="0" borderId="14" xfId="0" applyBorder="1"/>
    <xf numFmtId="0" fontId="0" fillId="0" borderId="11" xfId="0" applyBorder="1"/>
    <xf numFmtId="2" fontId="0" fillId="0" borderId="13" xfId="0" applyNumberFormat="1" applyBorder="1"/>
    <xf numFmtId="0" fontId="10" fillId="0" borderId="10" xfId="0" applyFont="1" applyBorder="1"/>
    <xf numFmtId="2" fontId="10" fillId="0" borderId="14" xfId="0" applyNumberFormat="1" applyFont="1" applyBorder="1"/>
    <xf numFmtId="0" fontId="9" fillId="0" borderId="10" xfId="0" applyFont="1" applyFill="1" applyBorder="1" applyAlignment="1"/>
    <xf numFmtId="2" fontId="9" fillId="0" borderId="14" xfId="0" applyNumberFormat="1" applyFont="1" applyBorder="1" applyAlignment="1"/>
    <xf numFmtId="2" fontId="9" fillId="0" borderId="11" xfId="0" applyNumberFormat="1" applyFont="1" applyBorder="1" applyAlignment="1"/>
    <xf numFmtId="0" fontId="9" fillId="0" borderId="1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2" fontId="9" fillId="0" borderId="16" xfId="0" applyNumberFormat="1" applyFont="1" applyBorder="1" applyAlignment="1"/>
    <xf numFmtId="2" fontId="9" fillId="0" borderId="17" xfId="0" applyNumberFormat="1" applyFont="1" applyBorder="1" applyAlignment="1"/>
    <xf numFmtId="2" fontId="0" fillId="0" borderId="18" xfId="0" applyNumberFormat="1" applyBorder="1"/>
    <xf numFmtId="2" fontId="0" fillId="0" borderId="0" xfId="0" applyNumberFormat="1" applyBorder="1"/>
    <xf numFmtId="2" fontId="0" fillId="0" borderId="0" xfId="0" applyNumberFormat="1" applyFill="1" applyBorder="1"/>
    <xf numFmtId="0" fontId="12" fillId="0" borderId="0" xfId="9"/>
    <xf numFmtId="0" fontId="12" fillId="0" borderId="0" xfId="9" applyAlignment="1">
      <alignment horizontal="center"/>
    </xf>
    <xf numFmtId="0" fontId="15" fillId="0" borderId="0" xfId="9" applyFont="1" applyAlignment="1">
      <alignment horizontal="right"/>
    </xf>
    <xf numFmtId="0" fontId="9" fillId="0" borderId="11" xfId="9" applyFont="1" applyBorder="1"/>
    <xf numFmtId="0" fontId="15" fillId="0" borderId="11" xfId="9" applyFont="1" applyBorder="1"/>
    <xf numFmtId="2" fontId="15" fillId="0" borderId="11" xfId="9" applyNumberFormat="1" applyFont="1" applyBorder="1"/>
    <xf numFmtId="164" fontId="15" fillId="0" borderId="11" xfId="9" applyNumberFormat="1" applyFont="1" applyBorder="1"/>
    <xf numFmtId="2" fontId="15" fillId="0" borderId="11" xfId="9" applyNumberFormat="1" applyFont="1" applyBorder="1" applyAlignment="1"/>
    <xf numFmtId="0" fontId="15" fillId="0" borderId="0" xfId="9" applyFont="1" applyBorder="1" applyAlignment="1"/>
    <xf numFmtId="2" fontId="16" fillId="0" borderId="11" xfId="9" applyNumberFormat="1" applyFont="1" applyBorder="1"/>
    <xf numFmtId="0" fontId="17" fillId="0" borderId="0" xfId="9" applyFont="1"/>
    <xf numFmtId="2" fontId="15" fillId="0" borderId="11" xfId="9" applyNumberFormat="1" applyFont="1" applyBorder="1" applyAlignment="1">
      <alignment wrapText="1"/>
    </xf>
    <xf numFmtId="0" fontId="15" fillId="0" borderId="0" xfId="9" applyFont="1"/>
    <xf numFmtId="0" fontId="16" fillId="0" borderId="11" xfId="9" applyFont="1" applyBorder="1" applyAlignment="1">
      <alignment horizontal="center" vertical="center" wrapText="1"/>
    </xf>
    <xf numFmtId="0" fontId="16" fillId="0" borderId="11" xfId="9" applyFont="1" applyBorder="1" applyAlignment="1">
      <alignment horizontal="center" vertical="center"/>
    </xf>
    <xf numFmtId="2" fontId="15" fillId="0" borderId="11" xfId="9" applyNumberFormat="1" applyFont="1" applyBorder="1" applyAlignment="1">
      <alignment horizontal="center"/>
    </xf>
    <xf numFmtId="2" fontId="16" fillId="0" borderId="11" xfId="9" applyNumberFormat="1" applyFont="1" applyBorder="1" applyAlignment="1">
      <alignment horizontal="center"/>
    </xf>
    <xf numFmtId="0" fontId="16" fillId="0" borderId="0" xfId="9" applyFont="1" applyBorder="1" applyAlignment="1">
      <alignment wrapText="1"/>
    </xf>
    <xf numFmtId="2" fontId="16" fillId="0" borderId="0" xfId="9" applyNumberFormat="1" applyFont="1" applyBorder="1" applyAlignment="1">
      <alignment horizontal="center"/>
    </xf>
    <xf numFmtId="164" fontId="16" fillId="0" borderId="11" xfId="9" applyNumberFormat="1" applyFont="1" applyBorder="1"/>
    <xf numFmtId="0" fontId="15" fillId="0" borderId="11" xfId="9" applyFont="1" applyBorder="1" applyAlignment="1">
      <alignment horizontal="left"/>
    </xf>
    <xf numFmtId="2" fontId="9" fillId="0" borderId="11" xfId="9" applyNumberFormat="1" applyFont="1" applyBorder="1"/>
    <xf numFmtId="164" fontId="12" fillId="0" borderId="11" xfId="9" applyNumberFormat="1" applyBorder="1"/>
    <xf numFmtId="0" fontId="15" fillId="0" borderId="11" xfId="9" applyFont="1" applyBorder="1" applyAlignment="1">
      <alignment wrapText="1"/>
    </xf>
    <xf numFmtId="0" fontId="17" fillId="0" borderId="11" xfId="9" applyFont="1" applyBorder="1"/>
    <xf numFmtId="2" fontId="17" fillId="0" borderId="11" xfId="9" applyNumberFormat="1" applyFont="1" applyBorder="1"/>
    <xf numFmtId="0" fontId="17" fillId="0" borderId="0" xfId="9" applyFont="1" applyBorder="1"/>
    <xf numFmtId="2" fontId="17" fillId="0" borderId="0" xfId="9" applyNumberFormat="1" applyFont="1" applyBorder="1"/>
    <xf numFmtId="164" fontId="16" fillId="0" borderId="0" xfId="9" applyNumberFormat="1" applyFont="1" applyBorder="1"/>
    <xf numFmtId="0" fontId="3" fillId="0" borderId="0" xfId="11"/>
    <xf numFmtId="0" fontId="3" fillId="0" borderId="11" xfId="11" applyBorder="1"/>
    <xf numFmtId="0" fontId="11" fillId="0" borderId="11" xfId="11" applyFont="1" applyBorder="1" applyAlignment="1">
      <alignment horizontal="center"/>
    </xf>
    <xf numFmtId="0" fontId="11" fillId="0" borderId="11" xfId="11" applyFont="1" applyBorder="1" applyAlignment="1">
      <alignment wrapText="1"/>
    </xf>
    <xf numFmtId="2" fontId="11" fillId="0" borderId="11" xfId="11" applyNumberFormat="1" applyFont="1" applyBorder="1"/>
    <xf numFmtId="0" fontId="11" fillId="0" borderId="0" xfId="11" applyFont="1"/>
    <xf numFmtId="0" fontId="3" fillId="0" borderId="11" xfId="11" applyBorder="1" applyAlignment="1">
      <alignment wrapText="1"/>
    </xf>
    <xf numFmtId="2" fontId="3" fillId="0" borderId="11" xfId="11" applyNumberFormat="1" applyBorder="1"/>
    <xf numFmtId="2" fontId="11" fillId="0" borderId="0" xfId="11" applyNumberFormat="1" applyFont="1"/>
    <xf numFmtId="17" fontId="2" fillId="0" borderId="11" xfId="11" applyNumberFormat="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2" fontId="10" fillId="0" borderId="26" xfId="0" applyNumberFormat="1" applyFont="1" applyBorder="1"/>
    <xf numFmtId="2" fontId="10" fillId="0" borderId="27" xfId="0" applyNumberFormat="1" applyFont="1" applyBorder="1"/>
    <xf numFmtId="2" fontId="10" fillId="0" borderId="20" xfId="0" applyNumberFormat="1" applyFont="1" applyBorder="1"/>
    <xf numFmtId="2" fontId="10" fillId="0" borderId="28" xfId="0" applyNumberFormat="1" applyFont="1" applyBorder="1"/>
    <xf numFmtId="0" fontId="0" fillId="0" borderId="20" xfId="0" applyBorder="1"/>
    <xf numFmtId="2" fontId="0" fillId="0" borderId="28" xfId="0" applyNumberFormat="1" applyFont="1" applyBorder="1"/>
    <xf numFmtId="2" fontId="9" fillId="0" borderId="20" xfId="0" applyNumberFormat="1" applyFont="1" applyBorder="1" applyAlignment="1"/>
    <xf numFmtId="2" fontId="0" fillId="0" borderId="28" xfId="0" applyNumberFormat="1" applyBorder="1"/>
    <xf numFmtId="2" fontId="9" fillId="0" borderId="29" xfId="0" applyNumberFormat="1" applyFont="1" applyBorder="1" applyAlignment="1"/>
    <xf numFmtId="2" fontId="0" fillId="0" borderId="30" xfId="0" applyNumberFormat="1" applyBorder="1"/>
    <xf numFmtId="2" fontId="19" fillId="0" borderId="0" xfId="9" applyNumberFormat="1" applyFont="1"/>
    <xf numFmtId="2" fontId="20" fillId="0" borderId="0" xfId="9" applyNumberFormat="1" applyFont="1"/>
    <xf numFmtId="0" fontId="21" fillId="0" borderId="11" xfId="9" applyFont="1" applyBorder="1" applyAlignment="1">
      <alignment horizontal="center" wrapText="1"/>
    </xf>
    <xf numFmtId="0" fontId="21" fillId="0" borderId="11" xfId="9" applyFont="1" applyBorder="1" applyAlignment="1">
      <alignment wrapText="1"/>
    </xf>
    <xf numFmtId="0" fontId="23" fillId="0" borderId="0" xfId="12" applyFont="1"/>
    <xf numFmtId="0" fontId="24" fillId="0" borderId="11" xfId="12" applyFont="1" applyBorder="1" applyAlignment="1">
      <alignment horizontal="center" vertical="center" wrapText="1"/>
    </xf>
    <xf numFmtId="0" fontId="24" fillId="0" borderId="11" xfId="12" applyFont="1" applyBorder="1" applyAlignment="1">
      <alignment horizontal="center" vertical="center"/>
    </xf>
    <xf numFmtId="165" fontId="23" fillId="0" borderId="11" xfId="12" applyNumberFormat="1" applyFont="1" applyBorder="1" applyAlignment="1">
      <alignment horizontal="center"/>
    </xf>
    <xf numFmtId="165" fontId="24" fillId="0" borderId="11" xfId="12" applyNumberFormat="1" applyFont="1" applyBorder="1" applyAlignment="1">
      <alignment horizontal="center" vertical="center"/>
    </xf>
    <xf numFmtId="165" fontId="25" fillId="0" borderId="11" xfId="12" applyNumberFormat="1" applyFont="1" applyBorder="1" applyAlignment="1">
      <alignment horizontal="center"/>
    </xf>
    <xf numFmtId="165" fontId="1" fillId="0" borderId="11" xfId="12" applyNumberFormat="1" applyBorder="1" applyAlignment="1">
      <alignment horizontal="center"/>
    </xf>
    <xf numFmtId="166" fontId="23" fillId="0" borderId="0" xfId="12" applyNumberFormat="1" applyFont="1"/>
    <xf numFmtId="166" fontId="23" fillId="0" borderId="11" xfId="12" applyNumberFormat="1" applyFont="1" applyBorder="1" applyAlignment="1">
      <alignment horizontal="center"/>
    </xf>
    <xf numFmtId="166" fontId="24" fillId="0" borderId="11" xfId="12" applyNumberFormat="1" applyFont="1" applyBorder="1" applyAlignment="1">
      <alignment horizontal="center" vertical="center"/>
    </xf>
    <xf numFmtId="166" fontId="25" fillId="0" borderId="11" xfId="12" applyNumberFormat="1" applyFont="1" applyBorder="1" applyAlignment="1">
      <alignment horizontal="center"/>
    </xf>
    <xf numFmtId="0" fontId="24" fillId="0" borderId="0" xfId="12" applyFont="1" applyBorder="1" applyAlignment="1">
      <alignment horizontal="center" vertical="center"/>
    </xf>
    <xf numFmtId="166" fontId="24" fillId="0" borderId="0" xfId="12" applyNumberFormat="1" applyFont="1" applyBorder="1" applyAlignment="1">
      <alignment horizontal="center" vertical="center"/>
    </xf>
    <xf numFmtId="166" fontId="25" fillId="0" borderId="0" xfId="12" applyNumberFormat="1" applyFont="1" applyBorder="1" applyAlignment="1">
      <alignment horizontal="center"/>
    </xf>
    <xf numFmtId="0" fontId="17" fillId="0" borderId="11" xfId="9" applyFont="1" applyBorder="1" applyAlignment="1">
      <alignment horizontal="center"/>
    </xf>
    <xf numFmtId="0" fontId="16" fillId="0" borderId="11" xfId="9" applyFont="1" applyBorder="1" applyAlignment="1">
      <alignment horizontal="center" vertical="center" wrapText="1"/>
    </xf>
    <xf numFmtId="0" fontId="17" fillId="0" borderId="11" xfId="9" applyFont="1" applyBorder="1" applyAlignment="1">
      <alignment horizontal="center" vertical="center"/>
    </xf>
    <xf numFmtId="0" fontId="15" fillId="0" borderId="20" xfId="9" applyFont="1" applyBorder="1" applyAlignment="1">
      <alignment wrapText="1"/>
    </xf>
    <xf numFmtId="0" fontId="15" fillId="0" borderId="21" xfId="9" applyFont="1" applyBorder="1" applyAlignment="1">
      <alignment wrapText="1"/>
    </xf>
    <xf numFmtId="0" fontId="17" fillId="0" borderId="0" xfId="9" applyFont="1" applyBorder="1" applyAlignment="1">
      <alignment horizontal="center"/>
    </xf>
    <xf numFmtId="0" fontId="16" fillId="0" borderId="20" xfId="9" applyFont="1" applyBorder="1" applyAlignment="1">
      <alignment wrapText="1"/>
    </xf>
    <xf numFmtId="0" fontId="16" fillId="0" borderId="21" xfId="9" applyFont="1" applyBorder="1" applyAlignment="1">
      <alignment wrapText="1"/>
    </xf>
    <xf numFmtId="0" fontId="15" fillId="0" borderId="11" xfId="9" applyFont="1" applyBorder="1" applyAlignment="1">
      <alignment horizontal="left" wrapText="1"/>
    </xf>
    <xf numFmtId="0" fontId="16" fillId="0" borderId="22" xfId="9" applyFont="1" applyBorder="1" applyAlignment="1">
      <alignment horizontal="center" vertical="center"/>
    </xf>
    <xf numFmtId="0" fontId="16" fillId="0" borderId="23" xfId="9" applyFont="1" applyBorder="1" applyAlignment="1">
      <alignment horizontal="center" vertical="center"/>
    </xf>
    <xf numFmtId="0" fontId="16" fillId="0" borderId="24" xfId="9" applyFont="1" applyBorder="1" applyAlignment="1">
      <alignment horizontal="center" vertical="center"/>
    </xf>
    <xf numFmtId="0" fontId="16" fillId="0" borderId="25" xfId="9" applyFont="1" applyBorder="1" applyAlignment="1">
      <alignment horizontal="center" vertical="center"/>
    </xf>
    <xf numFmtId="0" fontId="16" fillId="0" borderId="11" xfId="9" applyFont="1" applyBorder="1" applyAlignment="1">
      <alignment horizontal="center" vertical="center"/>
    </xf>
    <xf numFmtId="0" fontId="15" fillId="0" borderId="20" xfId="9" applyFont="1" applyBorder="1" applyAlignment="1">
      <alignment horizontal="center"/>
    </xf>
    <xf numFmtId="0" fontId="15" fillId="0" borderId="21" xfId="9" applyFont="1" applyBorder="1" applyAlignment="1">
      <alignment horizontal="center"/>
    </xf>
    <xf numFmtId="2" fontId="15" fillId="0" borderId="20" xfId="9" applyNumberFormat="1" applyFont="1" applyBorder="1" applyAlignment="1">
      <alignment horizontal="center"/>
    </xf>
    <xf numFmtId="2" fontId="15" fillId="0" borderId="12" xfId="9" applyNumberFormat="1" applyFont="1" applyBorder="1" applyAlignment="1">
      <alignment horizontal="center"/>
    </xf>
    <xf numFmtId="2" fontId="15" fillId="0" borderId="21" xfId="9" applyNumberFormat="1" applyFont="1" applyBorder="1" applyAlignment="1">
      <alignment horizontal="center"/>
    </xf>
    <xf numFmtId="0" fontId="16" fillId="0" borderId="11" xfId="9" applyFont="1" applyBorder="1" applyAlignment="1">
      <alignment horizontal="left" wrapText="1"/>
    </xf>
    <xf numFmtId="0" fontId="13" fillId="0" borderId="0" xfId="9" applyFont="1" applyAlignment="1">
      <alignment horizontal="center" wrapText="1"/>
    </xf>
    <xf numFmtId="0" fontId="14" fillId="0" borderId="0" xfId="10" applyFont="1" applyAlignment="1">
      <alignment horizontal="center" vertical="center" wrapText="1"/>
    </xf>
    <xf numFmtId="0" fontId="11" fillId="0" borderId="0" xfId="11" applyFont="1" applyBorder="1" applyAlignment="1">
      <alignment horizontal="center"/>
    </xf>
    <xf numFmtId="0" fontId="18" fillId="0" borderId="19" xfId="1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23" fillId="0" borderId="0" xfId="12" applyFont="1" applyAlignment="1">
      <alignment horizontal="center"/>
    </xf>
    <xf numFmtId="0" fontId="22" fillId="0" borderId="0" xfId="12" applyFont="1" applyBorder="1" applyAlignment="1">
      <alignment horizontal="center"/>
    </xf>
    <xf numFmtId="0" fontId="24" fillId="0" borderId="11" xfId="12" applyFont="1" applyBorder="1" applyAlignment="1">
      <alignment horizontal="center" vertical="center"/>
    </xf>
    <xf numFmtId="0" fontId="25" fillId="0" borderId="11" xfId="12" applyFont="1" applyBorder="1" applyAlignment="1">
      <alignment horizontal="center" vertical="center" wrapText="1"/>
    </xf>
    <xf numFmtId="0" fontId="23" fillId="0" borderId="11" xfId="12" applyFont="1" applyBorder="1" applyAlignment="1">
      <alignment horizontal="center" wrapText="1"/>
    </xf>
    <xf numFmtId="0" fontId="23" fillId="0" borderId="11" xfId="12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0" fontId="22" fillId="0" borderId="0" xfId="12" applyFont="1" applyBorder="1" applyAlignment="1">
      <alignment horizontal="center" wrapText="1"/>
    </xf>
  </cellXfs>
  <cellStyles count="13">
    <cellStyle name="Обычный" xfId="0" builtinId="0"/>
    <cellStyle name="Обычный 10" xfId="12"/>
    <cellStyle name="Обычный 2" xfId="1"/>
    <cellStyle name="Обычный 2 2" xfId="2"/>
    <cellStyle name="Обычный 2 3" xfId="9"/>
    <cellStyle name="Обычный 3" xfId="3"/>
    <cellStyle name="Обычный 4" xfId="4"/>
    <cellStyle name="Обычный 5" xfId="5"/>
    <cellStyle name="Обычный 6" xfId="6"/>
    <cellStyle name="Обычный 7" xfId="8"/>
    <cellStyle name="Обычный 8" xfId="10"/>
    <cellStyle name="Обычный 9" xfId="11"/>
    <cellStyle name="Финансовый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>
      <selection activeCell="A37" sqref="A37:A45"/>
    </sheetView>
  </sheetViews>
  <sheetFormatPr defaultRowHeight="14.25"/>
  <cols>
    <col min="1" max="1" width="30.28515625" style="30" customWidth="1"/>
    <col min="2" max="2" width="15.28515625" style="30" customWidth="1"/>
    <col min="3" max="3" width="13.42578125" style="30" customWidth="1"/>
    <col min="4" max="4" width="12.85546875" style="30" customWidth="1"/>
    <col min="5" max="5" width="13.85546875" style="30" customWidth="1"/>
    <col min="6" max="6" width="11.28515625" style="30" customWidth="1"/>
    <col min="7" max="7" width="15.28515625" style="30" customWidth="1"/>
    <col min="8" max="256" width="9.140625" style="30"/>
    <col min="257" max="257" width="34" style="30" customWidth="1"/>
    <col min="258" max="258" width="14.42578125" style="30" customWidth="1"/>
    <col min="259" max="259" width="12.7109375" style="30" customWidth="1"/>
    <col min="260" max="260" width="12.28515625" style="30" customWidth="1"/>
    <col min="261" max="261" width="11.42578125" style="30" customWidth="1"/>
    <col min="262" max="262" width="9.7109375" style="30" customWidth="1"/>
    <col min="263" max="263" width="15" style="30" customWidth="1"/>
    <col min="264" max="512" width="9.140625" style="30"/>
    <col min="513" max="513" width="34" style="30" customWidth="1"/>
    <col min="514" max="514" width="14.42578125" style="30" customWidth="1"/>
    <col min="515" max="515" width="12.7109375" style="30" customWidth="1"/>
    <col min="516" max="516" width="12.28515625" style="30" customWidth="1"/>
    <col min="517" max="517" width="11.42578125" style="30" customWidth="1"/>
    <col min="518" max="518" width="9.7109375" style="30" customWidth="1"/>
    <col min="519" max="519" width="15" style="30" customWidth="1"/>
    <col min="520" max="768" width="9.140625" style="30"/>
    <col min="769" max="769" width="34" style="30" customWidth="1"/>
    <col min="770" max="770" width="14.42578125" style="30" customWidth="1"/>
    <col min="771" max="771" width="12.7109375" style="30" customWidth="1"/>
    <col min="772" max="772" width="12.28515625" style="30" customWidth="1"/>
    <col min="773" max="773" width="11.42578125" style="30" customWidth="1"/>
    <col min="774" max="774" width="9.7109375" style="30" customWidth="1"/>
    <col min="775" max="775" width="15" style="30" customWidth="1"/>
    <col min="776" max="1024" width="9.140625" style="30"/>
    <col min="1025" max="1025" width="34" style="30" customWidth="1"/>
    <col min="1026" max="1026" width="14.42578125" style="30" customWidth="1"/>
    <col min="1027" max="1027" width="12.7109375" style="30" customWidth="1"/>
    <col min="1028" max="1028" width="12.28515625" style="30" customWidth="1"/>
    <col min="1029" max="1029" width="11.42578125" style="30" customWidth="1"/>
    <col min="1030" max="1030" width="9.7109375" style="30" customWidth="1"/>
    <col min="1031" max="1031" width="15" style="30" customWidth="1"/>
    <col min="1032" max="1280" width="9.140625" style="30"/>
    <col min="1281" max="1281" width="34" style="30" customWidth="1"/>
    <col min="1282" max="1282" width="14.42578125" style="30" customWidth="1"/>
    <col min="1283" max="1283" width="12.7109375" style="30" customWidth="1"/>
    <col min="1284" max="1284" width="12.28515625" style="30" customWidth="1"/>
    <col min="1285" max="1285" width="11.42578125" style="30" customWidth="1"/>
    <col min="1286" max="1286" width="9.7109375" style="30" customWidth="1"/>
    <col min="1287" max="1287" width="15" style="30" customWidth="1"/>
    <col min="1288" max="1536" width="9.140625" style="30"/>
    <col min="1537" max="1537" width="34" style="30" customWidth="1"/>
    <col min="1538" max="1538" width="14.42578125" style="30" customWidth="1"/>
    <col min="1539" max="1539" width="12.7109375" style="30" customWidth="1"/>
    <col min="1540" max="1540" width="12.28515625" style="30" customWidth="1"/>
    <col min="1541" max="1541" width="11.42578125" style="30" customWidth="1"/>
    <col min="1542" max="1542" width="9.7109375" style="30" customWidth="1"/>
    <col min="1543" max="1543" width="15" style="30" customWidth="1"/>
    <col min="1544" max="1792" width="9.140625" style="30"/>
    <col min="1793" max="1793" width="34" style="30" customWidth="1"/>
    <col min="1794" max="1794" width="14.42578125" style="30" customWidth="1"/>
    <col min="1795" max="1795" width="12.7109375" style="30" customWidth="1"/>
    <col min="1796" max="1796" width="12.28515625" style="30" customWidth="1"/>
    <col min="1797" max="1797" width="11.42578125" style="30" customWidth="1"/>
    <col min="1798" max="1798" width="9.7109375" style="30" customWidth="1"/>
    <col min="1799" max="1799" width="15" style="30" customWidth="1"/>
    <col min="1800" max="2048" width="9.140625" style="30"/>
    <col min="2049" max="2049" width="34" style="30" customWidth="1"/>
    <col min="2050" max="2050" width="14.42578125" style="30" customWidth="1"/>
    <col min="2051" max="2051" width="12.7109375" style="30" customWidth="1"/>
    <col min="2052" max="2052" width="12.28515625" style="30" customWidth="1"/>
    <col min="2053" max="2053" width="11.42578125" style="30" customWidth="1"/>
    <col min="2054" max="2054" width="9.7109375" style="30" customWidth="1"/>
    <col min="2055" max="2055" width="15" style="30" customWidth="1"/>
    <col min="2056" max="2304" width="9.140625" style="30"/>
    <col min="2305" max="2305" width="34" style="30" customWidth="1"/>
    <col min="2306" max="2306" width="14.42578125" style="30" customWidth="1"/>
    <col min="2307" max="2307" width="12.7109375" style="30" customWidth="1"/>
    <col min="2308" max="2308" width="12.28515625" style="30" customWidth="1"/>
    <col min="2309" max="2309" width="11.42578125" style="30" customWidth="1"/>
    <col min="2310" max="2310" width="9.7109375" style="30" customWidth="1"/>
    <col min="2311" max="2311" width="15" style="30" customWidth="1"/>
    <col min="2312" max="2560" width="9.140625" style="30"/>
    <col min="2561" max="2561" width="34" style="30" customWidth="1"/>
    <col min="2562" max="2562" width="14.42578125" style="30" customWidth="1"/>
    <col min="2563" max="2563" width="12.7109375" style="30" customWidth="1"/>
    <col min="2564" max="2564" width="12.28515625" style="30" customWidth="1"/>
    <col min="2565" max="2565" width="11.42578125" style="30" customWidth="1"/>
    <col min="2566" max="2566" width="9.7109375" style="30" customWidth="1"/>
    <col min="2567" max="2567" width="15" style="30" customWidth="1"/>
    <col min="2568" max="2816" width="9.140625" style="30"/>
    <col min="2817" max="2817" width="34" style="30" customWidth="1"/>
    <col min="2818" max="2818" width="14.42578125" style="30" customWidth="1"/>
    <col min="2819" max="2819" width="12.7109375" style="30" customWidth="1"/>
    <col min="2820" max="2820" width="12.28515625" style="30" customWidth="1"/>
    <col min="2821" max="2821" width="11.42578125" style="30" customWidth="1"/>
    <col min="2822" max="2822" width="9.7109375" style="30" customWidth="1"/>
    <col min="2823" max="2823" width="15" style="30" customWidth="1"/>
    <col min="2824" max="3072" width="9.140625" style="30"/>
    <col min="3073" max="3073" width="34" style="30" customWidth="1"/>
    <col min="3074" max="3074" width="14.42578125" style="30" customWidth="1"/>
    <col min="3075" max="3075" width="12.7109375" style="30" customWidth="1"/>
    <col min="3076" max="3076" width="12.28515625" style="30" customWidth="1"/>
    <col min="3077" max="3077" width="11.42578125" style="30" customWidth="1"/>
    <col min="3078" max="3078" width="9.7109375" style="30" customWidth="1"/>
    <col min="3079" max="3079" width="15" style="30" customWidth="1"/>
    <col min="3080" max="3328" width="9.140625" style="30"/>
    <col min="3329" max="3329" width="34" style="30" customWidth="1"/>
    <col min="3330" max="3330" width="14.42578125" style="30" customWidth="1"/>
    <col min="3331" max="3331" width="12.7109375" style="30" customWidth="1"/>
    <col min="3332" max="3332" width="12.28515625" style="30" customWidth="1"/>
    <col min="3333" max="3333" width="11.42578125" style="30" customWidth="1"/>
    <col min="3334" max="3334" width="9.7109375" style="30" customWidth="1"/>
    <col min="3335" max="3335" width="15" style="30" customWidth="1"/>
    <col min="3336" max="3584" width="9.140625" style="30"/>
    <col min="3585" max="3585" width="34" style="30" customWidth="1"/>
    <col min="3586" max="3586" width="14.42578125" style="30" customWidth="1"/>
    <col min="3587" max="3587" width="12.7109375" style="30" customWidth="1"/>
    <col min="3588" max="3588" width="12.28515625" style="30" customWidth="1"/>
    <col min="3589" max="3589" width="11.42578125" style="30" customWidth="1"/>
    <col min="3590" max="3590" width="9.7109375" style="30" customWidth="1"/>
    <col min="3591" max="3591" width="15" style="30" customWidth="1"/>
    <col min="3592" max="3840" width="9.140625" style="30"/>
    <col min="3841" max="3841" width="34" style="30" customWidth="1"/>
    <col min="3842" max="3842" width="14.42578125" style="30" customWidth="1"/>
    <col min="3843" max="3843" width="12.7109375" style="30" customWidth="1"/>
    <col min="3844" max="3844" width="12.28515625" style="30" customWidth="1"/>
    <col min="3845" max="3845" width="11.42578125" style="30" customWidth="1"/>
    <col min="3846" max="3846" width="9.7109375" style="30" customWidth="1"/>
    <col min="3847" max="3847" width="15" style="30" customWidth="1"/>
    <col min="3848" max="4096" width="9.140625" style="30"/>
    <col min="4097" max="4097" width="34" style="30" customWidth="1"/>
    <col min="4098" max="4098" width="14.42578125" style="30" customWidth="1"/>
    <col min="4099" max="4099" width="12.7109375" style="30" customWidth="1"/>
    <col min="4100" max="4100" width="12.28515625" style="30" customWidth="1"/>
    <col min="4101" max="4101" width="11.42578125" style="30" customWidth="1"/>
    <col min="4102" max="4102" width="9.7109375" style="30" customWidth="1"/>
    <col min="4103" max="4103" width="15" style="30" customWidth="1"/>
    <col min="4104" max="4352" width="9.140625" style="30"/>
    <col min="4353" max="4353" width="34" style="30" customWidth="1"/>
    <col min="4354" max="4354" width="14.42578125" style="30" customWidth="1"/>
    <col min="4355" max="4355" width="12.7109375" style="30" customWidth="1"/>
    <col min="4356" max="4356" width="12.28515625" style="30" customWidth="1"/>
    <col min="4357" max="4357" width="11.42578125" style="30" customWidth="1"/>
    <col min="4358" max="4358" width="9.7109375" style="30" customWidth="1"/>
    <col min="4359" max="4359" width="15" style="30" customWidth="1"/>
    <col min="4360" max="4608" width="9.140625" style="30"/>
    <col min="4609" max="4609" width="34" style="30" customWidth="1"/>
    <col min="4610" max="4610" width="14.42578125" style="30" customWidth="1"/>
    <col min="4611" max="4611" width="12.7109375" style="30" customWidth="1"/>
    <col min="4612" max="4612" width="12.28515625" style="30" customWidth="1"/>
    <col min="4613" max="4613" width="11.42578125" style="30" customWidth="1"/>
    <col min="4614" max="4614" width="9.7109375" style="30" customWidth="1"/>
    <col min="4615" max="4615" width="15" style="30" customWidth="1"/>
    <col min="4616" max="4864" width="9.140625" style="30"/>
    <col min="4865" max="4865" width="34" style="30" customWidth="1"/>
    <col min="4866" max="4866" width="14.42578125" style="30" customWidth="1"/>
    <col min="4867" max="4867" width="12.7109375" style="30" customWidth="1"/>
    <col min="4868" max="4868" width="12.28515625" style="30" customWidth="1"/>
    <col min="4869" max="4869" width="11.42578125" style="30" customWidth="1"/>
    <col min="4870" max="4870" width="9.7109375" style="30" customWidth="1"/>
    <col min="4871" max="4871" width="15" style="30" customWidth="1"/>
    <col min="4872" max="5120" width="9.140625" style="30"/>
    <col min="5121" max="5121" width="34" style="30" customWidth="1"/>
    <col min="5122" max="5122" width="14.42578125" style="30" customWidth="1"/>
    <col min="5123" max="5123" width="12.7109375" style="30" customWidth="1"/>
    <col min="5124" max="5124" width="12.28515625" style="30" customWidth="1"/>
    <col min="5125" max="5125" width="11.42578125" style="30" customWidth="1"/>
    <col min="5126" max="5126" width="9.7109375" style="30" customWidth="1"/>
    <col min="5127" max="5127" width="15" style="30" customWidth="1"/>
    <col min="5128" max="5376" width="9.140625" style="30"/>
    <col min="5377" max="5377" width="34" style="30" customWidth="1"/>
    <col min="5378" max="5378" width="14.42578125" style="30" customWidth="1"/>
    <col min="5379" max="5379" width="12.7109375" style="30" customWidth="1"/>
    <col min="5380" max="5380" width="12.28515625" style="30" customWidth="1"/>
    <col min="5381" max="5381" width="11.42578125" style="30" customWidth="1"/>
    <col min="5382" max="5382" width="9.7109375" style="30" customWidth="1"/>
    <col min="5383" max="5383" width="15" style="30" customWidth="1"/>
    <col min="5384" max="5632" width="9.140625" style="30"/>
    <col min="5633" max="5633" width="34" style="30" customWidth="1"/>
    <col min="5634" max="5634" width="14.42578125" style="30" customWidth="1"/>
    <col min="5635" max="5635" width="12.7109375" style="30" customWidth="1"/>
    <col min="5636" max="5636" width="12.28515625" style="30" customWidth="1"/>
    <col min="5637" max="5637" width="11.42578125" style="30" customWidth="1"/>
    <col min="5638" max="5638" width="9.7109375" style="30" customWidth="1"/>
    <col min="5639" max="5639" width="15" style="30" customWidth="1"/>
    <col min="5640" max="5888" width="9.140625" style="30"/>
    <col min="5889" max="5889" width="34" style="30" customWidth="1"/>
    <col min="5890" max="5890" width="14.42578125" style="30" customWidth="1"/>
    <col min="5891" max="5891" width="12.7109375" style="30" customWidth="1"/>
    <col min="5892" max="5892" width="12.28515625" style="30" customWidth="1"/>
    <col min="5893" max="5893" width="11.42578125" style="30" customWidth="1"/>
    <col min="5894" max="5894" width="9.7109375" style="30" customWidth="1"/>
    <col min="5895" max="5895" width="15" style="30" customWidth="1"/>
    <col min="5896" max="6144" width="9.140625" style="30"/>
    <col min="6145" max="6145" width="34" style="30" customWidth="1"/>
    <col min="6146" max="6146" width="14.42578125" style="30" customWidth="1"/>
    <col min="6147" max="6147" width="12.7109375" style="30" customWidth="1"/>
    <col min="6148" max="6148" width="12.28515625" style="30" customWidth="1"/>
    <col min="6149" max="6149" width="11.42578125" style="30" customWidth="1"/>
    <col min="6150" max="6150" width="9.7109375" style="30" customWidth="1"/>
    <col min="6151" max="6151" width="15" style="30" customWidth="1"/>
    <col min="6152" max="6400" width="9.140625" style="30"/>
    <col min="6401" max="6401" width="34" style="30" customWidth="1"/>
    <col min="6402" max="6402" width="14.42578125" style="30" customWidth="1"/>
    <col min="6403" max="6403" width="12.7109375" style="30" customWidth="1"/>
    <col min="6404" max="6404" width="12.28515625" style="30" customWidth="1"/>
    <col min="6405" max="6405" width="11.42578125" style="30" customWidth="1"/>
    <col min="6406" max="6406" width="9.7109375" style="30" customWidth="1"/>
    <col min="6407" max="6407" width="15" style="30" customWidth="1"/>
    <col min="6408" max="6656" width="9.140625" style="30"/>
    <col min="6657" max="6657" width="34" style="30" customWidth="1"/>
    <col min="6658" max="6658" width="14.42578125" style="30" customWidth="1"/>
    <col min="6659" max="6659" width="12.7109375" style="30" customWidth="1"/>
    <col min="6660" max="6660" width="12.28515625" style="30" customWidth="1"/>
    <col min="6661" max="6661" width="11.42578125" style="30" customWidth="1"/>
    <col min="6662" max="6662" width="9.7109375" style="30" customWidth="1"/>
    <col min="6663" max="6663" width="15" style="30" customWidth="1"/>
    <col min="6664" max="6912" width="9.140625" style="30"/>
    <col min="6913" max="6913" width="34" style="30" customWidth="1"/>
    <col min="6914" max="6914" width="14.42578125" style="30" customWidth="1"/>
    <col min="6915" max="6915" width="12.7109375" style="30" customWidth="1"/>
    <col min="6916" max="6916" width="12.28515625" style="30" customWidth="1"/>
    <col min="6917" max="6917" width="11.42578125" style="30" customWidth="1"/>
    <col min="6918" max="6918" width="9.7109375" style="30" customWidth="1"/>
    <col min="6919" max="6919" width="15" style="30" customWidth="1"/>
    <col min="6920" max="7168" width="9.140625" style="30"/>
    <col min="7169" max="7169" width="34" style="30" customWidth="1"/>
    <col min="7170" max="7170" width="14.42578125" style="30" customWidth="1"/>
    <col min="7171" max="7171" width="12.7109375" style="30" customWidth="1"/>
    <col min="7172" max="7172" width="12.28515625" style="30" customWidth="1"/>
    <col min="7173" max="7173" width="11.42578125" style="30" customWidth="1"/>
    <col min="7174" max="7174" width="9.7109375" style="30" customWidth="1"/>
    <col min="7175" max="7175" width="15" style="30" customWidth="1"/>
    <col min="7176" max="7424" width="9.140625" style="30"/>
    <col min="7425" max="7425" width="34" style="30" customWidth="1"/>
    <col min="7426" max="7426" width="14.42578125" style="30" customWidth="1"/>
    <col min="7427" max="7427" width="12.7109375" style="30" customWidth="1"/>
    <col min="7428" max="7428" width="12.28515625" style="30" customWidth="1"/>
    <col min="7429" max="7429" width="11.42578125" style="30" customWidth="1"/>
    <col min="7430" max="7430" width="9.7109375" style="30" customWidth="1"/>
    <col min="7431" max="7431" width="15" style="30" customWidth="1"/>
    <col min="7432" max="7680" width="9.140625" style="30"/>
    <col min="7681" max="7681" width="34" style="30" customWidth="1"/>
    <col min="7682" max="7682" width="14.42578125" style="30" customWidth="1"/>
    <col min="7683" max="7683" width="12.7109375" style="30" customWidth="1"/>
    <col min="7684" max="7684" width="12.28515625" style="30" customWidth="1"/>
    <col min="7685" max="7685" width="11.42578125" style="30" customWidth="1"/>
    <col min="7686" max="7686" width="9.7109375" style="30" customWidth="1"/>
    <col min="7687" max="7687" width="15" style="30" customWidth="1"/>
    <col min="7688" max="7936" width="9.140625" style="30"/>
    <col min="7937" max="7937" width="34" style="30" customWidth="1"/>
    <col min="7938" max="7938" width="14.42578125" style="30" customWidth="1"/>
    <col min="7939" max="7939" width="12.7109375" style="30" customWidth="1"/>
    <col min="7940" max="7940" width="12.28515625" style="30" customWidth="1"/>
    <col min="7941" max="7941" width="11.42578125" style="30" customWidth="1"/>
    <col min="7942" max="7942" width="9.7109375" style="30" customWidth="1"/>
    <col min="7943" max="7943" width="15" style="30" customWidth="1"/>
    <col min="7944" max="8192" width="9.140625" style="30"/>
    <col min="8193" max="8193" width="34" style="30" customWidth="1"/>
    <col min="8194" max="8194" width="14.42578125" style="30" customWidth="1"/>
    <col min="8195" max="8195" width="12.7109375" style="30" customWidth="1"/>
    <col min="8196" max="8196" width="12.28515625" style="30" customWidth="1"/>
    <col min="8197" max="8197" width="11.42578125" style="30" customWidth="1"/>
    <col min="8198" max="8198" width="9.7109375" style="30" customWidth="1"/>
    <col min="8199" max="8199" width="15" style="30" customWidth="1"/>
    <col min="8200" max="8448" width="9.140625" style="30"/>
    <col min="8449" max="8449" width="34" style="30" customWidth="1"/>
    <col min="8450" max="8450" width="14.42578125" style="30" customWidth="1"/>
    <col min="8451" max="8451" width="12.7109375" style="30" customWidth="1"/>
    <col min="8452" max="8452" width="12.28515625" style="30" customWidth="1"/>
    <col min="8453" max="8453" width="11.42578125" style="30" customWidth="1"/>
    <col min="8454" max="8454" width="9.7109375" style="30" customWidth="1"/>
    <col min="8455" max="8455" width="15" style="30" customWidth="1"/>
    <col min="8456" max="8704" width="9.140625" style="30"/>
    <col min="8705" max="8705" width="34" style="30" customWidth="1"/>
    <col min="8706" max="8706" width="14.42578125" style="30" customWidth="1"/>
    <col min="8707" max="8707" width="12.7109375" style="30" customWidth="1"/>
    <col min="8708" max="8708" width="12.28515625" style="30" customWidth="1"/>
    <col min="8709" max="8709" width="11.42578125" style="30" customWidth="1"/>
    <col min="8710" max="8710" width="9.7109375" style="30" customWidth="1"/>
    <col min="8711" max="8711" width="15" style="30" customWidth="1"/>
    <col min="8712" max="8960" width="9.140625" style="30"/>
    <col min="8961" max="8961" width="34" style="30" customWidth="1"/>
    <col min="8962" max="8962" width="14.42578125" style="30" customWidth="1"/>
    <col min="8963" max="8963" width="12.7109375" style="30" customWidth="1"/>
    <col min="8964" max="8964" width="12.28515625" style="30" customWidth="1"/>
    <col min="8965" max="8965" width="11.42578125" style="30" customWidth="1"/>
    <col min="8966" max="8966" width="9.7109375" style="30" customWidth="1"/>
    <col min="8967" max="8967" width="15" style="30" customWidth="1"/>
    <col min="8968" max="9216" width="9.140625" style="30"/>
    <col min="9217" max="9217" width="34" style="30" customWidth="1"/>
    <col min="9218" max="9218" width="14.42578125" style="30" customWidth="1"/>
    <col min="9219" max="9219" width="12.7109375" style="30" customWidth="1"/>
    <col min="9220" max="9220" width="12.28515625" style="30" customWidth="1"/>
    <col min="9221" max="9221" width="11.42578125" style="30" customWidth="1"/>
    <col min="9222" max="9222" width="9.7109375" style="30" customWidth="1"/>
    <col min="9223" max="9223" width="15" style="30" customWidth="1"/>
    <col min="9224" max="9472" width="9.140625" style="30"/>
    <col min="9473" max="9473" width="34" style="30" customWidth="1"/>
    <col min="9474" max="9474" width="14.42578125" style="30" customWidth="1"/>
    <col min="9475" max="9475" width="12.7109375" style="30" customWidth="1"/>
    <col min="9476" max="9476" width="12.28515625" style="30" customWidth="1"/>
    <col min="9477" max="9477" width="11.42578125" style="30" customWidth="1"/>
    <col min="9478" max="9478" width="9.7109375" style="30" customWidth="1"/>
    <col min="9479" max="9479" width="15" style="30" customWidth="1"/>
    <col min="9480" max="9728" width="9.140625" style="30"/>
    <col min="9729" max="9729" width="34" style="30" customWidth="1"/>
    <col min="9730" max="9730" width="14.42578125" style="30" customWidth="1"/>
    <col min="9731" max="9731" width="12.7109375" style="30" customWidth="1"/>
    <col min="9732" max="9732" width="12.28515625" style="30" customWidth="1"/>
    <col min="9733" max="9733" width="11.42578125" style="30" customWidth="1"/>
    <col min="9734" max="9734" width="9.7109375" style="30" customWidth="1"/>
    <col min="9735" max="9735" width="15" style="30" customWidth="1"/>
    <col min="9736" max="9984" width="9.140625" style="30"/>
    <col min="9985" max="9985" width="34" style="30" customWidth="1"/>
    <col min="9986" max="9986" width="14.42578125" style="30" customWidth="1"/>
    <col min="9987" max="9987" width="12.7109375" style="30" customWidth="1"/>
    <col min="9988" max="9988" width="12.28515625" style="30" customWidth="1"/>
    <col min="9989" max="9989" width="11.42578125" style="30" customWidth="1"/>
    <col min="9990" max="9990" width="9.7109375" style="30" customWidth="1"/>
    <col min="9991" max="9991" width="15" style="30" customWidth="1"/>
    <col min="9992" max="10240" width="9.140625" style="30"/>
    <col min="10241" max="10241" width="34" style="30" customWidth="1"/>
    <col min="10242" max="10242" width="14.42578125" style="30" customWidth="1"/>
    <col min="10243" max="10243" width="12.7109375" style="30" customWidth="1"/>
    <col min="10244" max="10244" width="12.28515625" style="30" customWidth="1"/>
    <col min="10245" max="10245" width="11.42578125" style="30" customWidth="1"/>
    <col min="10246" max="10246" width="9.7109375" style="30" customWidth="1"/>
    <col min="10247" max="10247" width="15" style="30" customWidth="1"/>
    <col min="10248" max="10496" width="9.140625" style="30"/>
    <col min="10497" max="10497" width="34" style="30" customWidth="1"/>
    <col min="10498" max="10498" width="14.42578125" style="30" customWidth="1"/>
    <col min="10499" max="10499" width="12.7109375" style="30" customWidth="1"/>
    <col min="10500" max="10500" width="12.28515625" style="30" customWidth="1"/>
    <col min="10501" max="10501" width="11.42578125" style="30" customWidth="1"/>
    <col min="10502" max="10502" width="9.7109375" style="30" customWidth="1"/>
    <col min="10503" max="10503" width="15" style="30" customWidth="1"/>
    <col min="10504" max="10752" width="9.140625" style="30"/>
    <col min="10753" max="10753" width="34" style="30" customWidth="1"/>
    <col min="10754" max="10754" width="14.42578125" style="30" customWidth="1"/>
    <col min="10755" max="10755" width="12.7109375" style="30" customWidth="1"/>
    <col min="10756" max="10756" width="12.28515625" style="30" customWidth="1"/>
    <col min="10757" max="10757" width="11.42578125" style="30" customWidth="1"/>
    <col min="10758" max="10758" width="9.7109375" style="30" customWidth="1"/>
    <col min="10759" max="10759" width="15" style="30" customWidth="1"/>
    <col min="10760" max="11008" width="9.140625" style="30"/>
    <col min="11009" max="11009" width="34" style="30" customWidth="1"/>
    <col min="11010" max="11010" width="14.42578125" style="30" customWidth="1"/>
    <col min="11011" max="11011" width="12.7109375" style="30" customWidth="1"/>
    <col min="11012" max="11012" width="12.28515625" style="30" customWidth="1"/>
    <col min="11013" max="11013" width="11.42578125" style="30" customWidth="1"/>
    <col min="11014" max="11014" width="9.7109375" style="30" customWidth="1"/>
    <col min="11015" max="11015" width="15" style="30" customWidth="1"/>
    <col min="11016" max="11264" width="9.140625" style="30"/>
    <col min="11265" max="11265" width="34" style="30" customWidth="1"/>
    <col min="11266" max="11266" width="14.42578125" style="30" customWidth="1"/>
    <col min="11267" max="11267" width="12.7109375" style="30" customWidth="1"/>
    <col min="11268" max="11268" width="12.28515625" style="30" customWidth="1"/>
    <col min="11269" max="11269" width="11.42578125" style="30" customWidth="1"/>
    <col min="11270" max="11270" width="9.7109375" style="30" customWidth="1"/>
    <col min="11271" max="11271" width="15" style="30" customWidth="1"/>
    <col min="11272" max="11520" width="9.140625" style="30"/>
    <col min="11521" max="11521" width="34" style="30" customWidth="1"/>
    <col min="11522" max="11522" width="14.42578125" style="30" customWidth="1"/>
    <col min="11523" max="11523" width="12.7109375" style="30" customWidth="1"/>
    <col min="11524" max="11524" width="12.28515625" style="30" customWidth="1"/>
    <col min="11525" max="11525" width="11.42578125" style="30" customWidth="1"/>
    <col min="11526" max="11526" width="9.7109375" style="30" customWidth="1"/>
    <col min="11527" max="11527" width="15" style="30" customWidth="1"/>
    <col min="11528" max="11776" width="9.140625" style="30"/>
    <col min="11777" max="11777" width="34" style="30" customWidth="1"/>
    <col min="11778" max="11778" width="14.42578125" style="30" customWidth="1"/>
    <col min="11779" max="11779" width="12.7109375" style="30" customWidth="1"/>
    <col min="11780" max="11780" width="12.28515625" style="30" customWidth="1"/>
    <col min="11781" max="11781" width="11.42578125" style="30" customWidth="1"/>
    <col min="11782" max="11782" width="9.7109375" style="30" customWidth="1"/>
    <col min="11783" max="11783" width="15" style="30" customWidth="1"/>
    <col min="11784" max="12032" width="9.140625" style="30"/>
    <col min="12033" max="12033" width="34" style="30" customWidth="1"/>
    <col min="12034" max="12034" width="14.42578125" style="30" customWidth="1"/>
    <col min="12035" max="12035" width="12.7109375" style="30" customWidth="1"/>
    <col min="12036" max="12036" width="12.28515625" style="30" customWidth="1"/>
    <col min="12037" max="12037" width="11.42578125" style="30" customWidth="1"/>
    <col min="12038" max="12038" width="9.7109375" style="30" customWidth="1"/>
    <col min="12039" max="12039" width="15" style="30" customWidth="1"/>
    <col min="12040" max="12288" width="9.140625" style="30"/>
    <col min="12289" max="12289" width="34" style="30" customWidth="1"/>
    <col min="12290" max="12290" width="14.42578125" style="30" customWidth="1"/>
    <col min="12291" max="12291" width="12.7109375" style="30" customWidth="1"/>
    <col min="12292" max="12292" width="12.28515625" style="30" customWidth="1"/>
    <col min="12293" max="12293" width="11.42578125" style="30" customWidth="1"/>
    <col min="12294" max="12294" width="9.7109375" style="30" customWidth="1"/>
    <col min="12295" max="12295" width="15" style="30" customWidth="1"/>
    <col min="12296" max="12544" width="9.140625" style="30"/>
    <col min="12545" max="12545" width="34" style="30" customWidth="1"/>
    <col min="12546" max="12546" width="14.42578125" style="30" customWidth="1"/>
    <col min="12547" max="12547" width="12.7109375" style="30" customWidth="1"/>
    <col min="12548" max="12548" width="12.28515625" style="30" customWidth="1"/>
    <col min="12549" max="12549" width="11.42578125" style="30" customWidth="1"/>
    <col min="12550" max="12550" width="9.7109375" style="30" customWidth="1"/>
    <col min="12551" max="12551" width="15" style="30" customWidth="1"/>
    <col min="12552" max="12800" width="9.140625" style="30"/>
    <col min="12801" max="12801" width="34" style="30" customWidth="1"/>
    <col min="12802" max="12802" width="14.42578125" style="30" customWidth="1"/>
    <col min="12803" max="12803" width="12.7109375" style="30" customWidth="1"/>
    <col min="12804" max="12804" width="12.28515625" style="30" customWidth="1"/>
    <col min="12805" max="12805" width="11.42578125" style="30" customWidth="1"/>
    <col min="12806" max="12806" width="9.7109375" style="30" customWidth="1"/>
    <col min="12807" max="12807" width="15" style="30" customWidth="1"/>
    <col min="12808" max="13056" width="9.140625" style="30"/>
    <col min="13057" max="13057" width="34" style="30" customWidth="1"/>
    <col min="13058" max="13058" width="14.42578125" style="30" customWidth="1"/>
    <col min="13059" max="13059" width="12.7109375" style="30" customWidth="1"/>
    <col min="13060" max="13060" width="12.28515625" style="30" customWidth="1"/>
    <col min="13061" max="13061" width="11.42578125" style="30" customWidth="1"/>
    <col min="13062" max="13062" width="9.7109375" style="30" customWidth="1"/>
    <col min="13063" max="13063" width="15" style="30" customWidth="1"/>
    <col min="13064" max="13312" width="9.140625" style="30"/>
    <col min="13313" max="13313" width="34" style="30" customWidth="1"/>
    <col min="13314" max="13314" width="14.42578125" style="30" customWidth="1"/>
    <col min="13315" max="13315" width="12.7109375" style="30" customWidth="1"/>
    <col min="13316" max="13316" width="12.28515625" style="30" customWidth="1"/>
    <col min="13317" max="13317" width="11.42578125" style="30" customWidth="1"/>
    <col min="13318" max="13318" width="9.7109375" style="30" customWidth="1"/>
    <col min="13319" max="13319" width="15" style="30" customWidth="1"/>
    <col min="13320" max="13568" width="9.140625" style="30"/>
    <col min="13569" max="13569" width="34" style="30" customWidth="1"/>
    <col min="13570" max="13570" width="14.42578125" style="30" customWidth="1"/>
    <col min="13571" max="13571" width="12.7109375" style="30" customWidth="1"/>
    <col min="13572" max="13572" width="12.28515625" style="30" customWidth="1"/>
    <col min="13573" max="13573" width="11.42578125" style="30" customWidth="1"/>
    <col min="13574" max="13574" width="9.7109375" style="30" customWidth="1"/>
    <col min="13575" max="13575" width="15" style="30" customWidth="1"/>
    <col min="13576" max="13824" width="9.140625" style="30"/>
    <col min="13825" max="13825" width="34" style="30" customWidth="1"/>
    <col min="13826" max="13826" width="14.42578125" style="30" customWidth="1"/>
    <col min="13827" max="13827" width="12.7109375" style="30" customWidth="1"/>
    <col min="13828" max="13828" width="12.28515625" style="30" customWidth="1"/>
    <col min="13829" max="13829" width="11.42578125" style="30" customWidth="1"/>
    <col min="13830" max="13830" width="9.7109375" style="30" customWidth="1"/>
    <col min="13831" max="13831" width="15" style="30" customWidth="1"/>
    <col min="13832" max="14080" width="9.140625" style="30"/>
    <col min="14081" max="14081" width="34" style="30" customWidth="1"/>
    <col min="14082" max="14082" width="14.42578125" style="30" customWidth="1"/>
    <col min="14083" max="14083" width="12.7109375" style="30" customWidth="1"/>
    <col min="14084" max="14084" width="12.28515625" style="30" customWidth="1"/>
    <col min="14085" max="14085" width="11.42578125" style="30" customWidth="1"/>
    <col min="14086" max="14086" width="9.7109375" style="30" customWidth="1"/>
    <col min="14087" max="14087" width="15" style="30" customWidth="1"/>
    <col min="14088" max="14336" width="9.140625" style="30"/>
    <col min="14337" max="14337" width="34" style="30" customWidth="1"/>
    <col min="14338" max="14338" width="14.42578125" style="30" customWidth="1"/>
    <col min="14339" max="14339" width="12.7109375" style="30" customWidth="1"/>
    <col min="14340" max="14340" width="12.28515625" style="30" customWidth="1"/>
    <col min="14341" max="14341" width="11.42578125" style="30" customWidth="1"/>
    <col min="14342" max="14342" width="9.7109375" style="30" customWidth="1"/>
    <col min="14343" max="14343" width="15" style="30" customWidth="1"/>
    <col min="14344" max="14592" width="9.140625" style="30"/>
    <col min="14593" max="14593" width="34" style="30" customWidth="1"/>
    <col min="14594" max="14594" width="14.42578125" style="30" customWidth="1"/>
    <col min="14595" max="14595" width="12.7109375" style="30" customWidth="1"/>
    <col min="14596" max="14596" width="12.28515625" style="30" customWidth="1"/>
    <col min="14597" max="14597" width="11.42578125" style="30" customWidth="1"/>
    <col min="14598" max="14598" width="9.7109375" style="30" customWidth="1"/>
    <col min="14599" max="14599" width="15" style="30" customWidth="1"/>
    <col min="14600" max="14848" width="9.140625" style="30"/>
    <col min="14849" max="14849" width="34" style="30" customWidth="1"/>
    <col min="14850" max="14850" width="14.42578125" style="30" customWidth="1"/>
    <col min="14851" max="14851" width="12.7109375" style="30" customWidth="1"/>
    <col min="14852" max="14852" width="12.28515625" style="30" customWidth="1"/>
    <col min="14853" max="14853" width="11.42578125" style="30" customWidth="1"/>
    <col min="14854" max="14854" width="9.7109375" style="30" customWidth="1"/>
    <col min="14855" max="14855" width="15" style="30" customWidth="1"/>
    <col min="14856" max="15104" width="9.140625" style="30"/>
    <col min="15105" max="15105" width="34" style="30" customWidth="1"/>
    <col min="15106" max="15106" width="14.42578125" style="30" customWidth="1"/>
    <col min="15107" max="15107" width="12.7109375" style="30" customWidth="1"/>
    <col min="15108" max="15108" width="12.28515625" style="30" customWidth="1"/>
    <col min="15109" max="15109" width="11.42578125" style="30" customWidth="1"/>
    <col min="15110" max="15110" width="9.7109375" style="30" customWidth="1"/>
    <col min="15111" max="15111" width="15" style="30" customWidth="1"/>
    <col min="15112" max="15360" width="9.140625" style="30"/>
    <col min="15361" max="15361" width="34" style="30" customWidth="1"/>
    <col min="15362" max="15362" width="14.42578125" style="30" customWidth="1"/>
    <col min="15363" max="15363" width="12.7109375" style="30" customWidth="1"/>
    <col min="15364" max="15364" width="12.28515625" style="30" customWidth="1"/>
    <col min="15365" max="15365" width="11.42578125" style="30" customWidth="1"/>
    <col min="15366" max="15366" width="9.7109375" style="30" customWidth="1"/>
    <col min="15367" max="15367" width="15" style="30" customWidth="1"/>
    <col min="15368" max="15616" width="9.140625" style="30"/>
    <col min="15617" max="15617" width="34" style="30" customWidth="1"/>
    <col min="15618" max="15618" width="14.42578125" style="30" customWidth="1"/>
    <col min="15619" max="15619" width="12.7109375" style="30" customWidth="1"/>
    <col min="15620" max="15620" width="12.28515625" style="30" customWidth="1"/>
    <col min="15621" max="15621" width="11.42578125" style="30" customWidth="1"/>
    <col min="15622" max="15622" width="9.7109375" style="30" customWidth="1"/>
    <col min="15623" max="15623" width="15" style="30" customWidth="1"/>
    <col min="15624" max="15872" width="9.140625" style="30"/>
    <col min="15873" max="15873" width="34" style="30" customWidth="1"/>
    <col min="15874" max="15874" width="14.42578125" style="30" customWidth="1"/>
    <col min="15875" max="15875" width="12.7109375" style="30" customWidth="1"/>
    <col min="15876" max="15876" width="12.28515625" style="30" customWidth="1"/>
    <col min="15877" max="15877" width="11.42578125" style="30" customWidth="1"/>
    <col min="15878" max="15878" width="9.7109375" style="30" customWidth="1"/>
    <col min="15879" max="15879" width="15" style="30" customWidth="1"/>
    <col min="15880" max="16128" width="9.140625" style="30"/>
    <col min="16129" max="16129" width="34" style="30" customWidth="1"/>
    <col min="16130" max="16130" width="14.42578125" style="30" customWidth="1"/>
    <col min="16131" max="16131" width="12.7109375" style="30" customWidth="1"/>
    <col min="16132" max="16132" width="12.28515625" style="30" customWidth="1"/>
    <col min="16133" max="16133" width="11.42578125" style="30" customWidth="1"/>
    <col min="16134" max="16134" width="9.7109375" style="30" customWidth="1"/>
    <col min="16135" max="16135" width="15" style="30" customWidth="1"/>
    <col min="16136" max="16384" width="9.140625" style="30"/>
  </cols>
  <sheetData>
    <row r="1" spans="1:7" ht="15.75" customHeight="1">
      <c r="A1" s="118" t="s">
        <v>41</v>
      </c>
      <c r="B1" s="118"/>
      <c r="C1" s="118"/>
      <c r="D1" s="118"/>
      <c r="E1" s="118"/>
      <c r="F1" s="118"/>
      <c r="G1" s="118"/>
    </row>
    <row r="2" spans="1:7" ht="18.75" customHeight="1">
      <c r="A2" s="119" t="s">
        <v>42</v>
      </c>
      <c r="B2" s="119"/>
      <c r="C2" s="119"/>
      <c r="D2" s="119"/>
      <c r="E2" s="119"/>
      <c r="F2" s="119"/>
      <c r="G2" s="119"/>
    </row>
    <row r="3" spans="1:7" ht="20.25" customHeight="1">
      <c r="A3" s="119" t="s">
        <v>43</v>
      </c>
      <c r="B3" s="119"/>
      <c r="C3" s="119"/>
      <c r="D3" s="119"/>
      <c r="E3" s="119"/>
      <c r="F3" s="119"/>
      <c r="G3" s="119"/>
    </row>
    <row r="4" spans="1:7" ht="51" customHeight="1">
      <c r="A4" s="119" t="s">
        <v>92</v>
      </c>
      <c r="B4" s="119"/>
      <c r="C4" s="119"/>
      <c r="D4" s="119"/>
      <c r="E4" s="119"/>
      <c r="F4" s="119"/>
      <c r="G4" s="119"/>
    </row>
    <row r="5" spans="1:7">
      <c r="A5" s="31"/>
      <c r="B5" s="31"/>
      <c r="C5" s="31"/>
      <c r="D5" s="32" t="s">
        <v>44</v>
      </c>
      <c r="E5" s="31"/>
    </row>
    <row r="6" spans="1:7" ht="24.75" customHeight="1">
      <c r="A6" s="106" t="s">
        <v>93</v>
      </c>
      <c r="B6" s="106"/>
      <c r="C6" s="106"/>
      <c r="D6" s="106"/>
      <c r="E6" s="33">
        <v>8782.5099999999948</v>
      </c>
      <c r="G6" s="42"/>
    </row>
    <row r="7" spans="1:7" ht="18" customHeight="1">
      <c r="A7" s="106" t="s">
        <v>94</v>
      </c>
      <c r="B7" s="106"/>
      <c r="C7" s="106"/>
      <c r="D7" s="106"/>
      <c r="E7" s="34">
        <v>103937.88</v>
      </c>
      <c r="G7" s="42"/>
    </row>
    <row r="8" spans="1:7" ht="17.25" customHeight="1">
      <c r="A8" s="106" t="s">
        <v>95</v>
      </c>
      <c r="B8" s="106"/>
      <c r="C8" s="106"/>
      <c r="D8" s="106"/>
      <c r="E8" s="35">
        <v>103722.70999999999</v>
      </c>
      <c r="G8" s="42"/>
    </row>
    <row r="9" spans="1:7">
      <c r="A9" s="106" t="s">
        <v>96</v>
      </c>
      <c r="B9" s="106"/>
      <c r="C9" s="106"/>
      <c r="D9" s="106"/>
      <c r="E9" s="36">
        <f>E8/E7</f>
        <v>0.9979298211585611</v>
      </c>
      <c r="G9" s="42"/>
    </row>
    <row r="10" spans="1:7" ht="27.75" customHeight="1">
      <c r="A10" s="106" t="s">
        <v>97</v>
      </c>
      <c r="B10" s="106"/>
      <c r="C10" s="106"/>
      <c r="D10" s="106"/>
      <c r="E10" s="35">
        <f>E6+E7-E8</f>
        <v>8997.6800000000076</v>
      </c>
      <c r="G10" s="42"/>
    </row>
    <row r="11" spans="1:7" ht="14.25" customHeight="1">
      <c r="A11" s="106" t="s">
        <v>98</v>
      </c>
      <c r="B11" s="106"/>
      <c r="C11" s="106"/>
      <c r="D11" s="106"/>
      <c r="E11" s="37">
        <f>D32</f>
        <v>91193.205839161892</v>
      </c>
      <c r="F11" s="38"/>
      <c r="G11" s="42"/>
    </row>
    <row r="12" spans="1:7" ht="25.5" customHeight="1">
      <c r="A12" s="106" t="s">
        <v>99</v>
      </c>
      <c r="B12" s="106"/>
      <c r="C12" s="106"/>
      <c r="D12" s="106"/>
      <c r="E12" s="35">
        <f>G46</f>
        <v>2755.2660047566401</v>
      </c>
      <c r="G12" s="42"/>
    </row>
    <row r="13" spans="1:7" s="40" customFormat="1" ht="25.5" customHeight="1">
      <c r="A13" s="117" t="s">
        <v>100</v>
      </c>
      <c r="B13" s="117"/>
      <c r="C13" s="117"/>
      <c r="D13" s="117"/>
      <c r="E13" s="39">
        <f>E12+E10</f>
        <v>11752.946004756648</v>
      </c>
      <c r="F13" s="80">
        <v>11752.942582564836</v>
      </c>
      <c r="G13" s="81">
        <f>F13-E13</f>
        <v>-3.4221918122057104E-3</v>
      </c>
    </row>
    <row r="14" spans="1:7" ht="27" customHeight="1">
      <c r="A14" s="106" t="s">
        <v>101</v>
      </c>
      <c r="B14" s="106"/>
      <c r="C14" s="106"/>
      <c r="D14" s="106"/>
      <c r="E14" s="41">
        <f>E8-E11</f>
        <v>12529.5041608381</v>
      </c>
      <c r="G14" s="42"/>
    </row>
    <row r="15" spans="1:7" ht="24" customHeight="1">
      <c r="A15" s="106" t="s">
        <v>102</v>
      </c>
      <c r="B15" s="106"/>
      <c r="C15" s="106"/>
      <c r="D15" s="106"/>
      <c r="E15" s="41">
        <f>-16094.73-9176.44-27761.62-16275.54+E14</f>
        <v>-56778.825839161887</v>
      </c>
      <c r="G15" s="42"/>
    </row>
    <row r="16" spans="1:7">
      <c r="A16" s="42"/>
      <c r="B16" s="42"/>
      <c r="C16" s="42"/>
      <c r="D16" s="42"/>
      <c r="E16" s="42"/>
    </row>
    <row r="17" spans="1:8" ht="19.5" customHeight="1">
      <c r="A17" s="107" t="s">
        <v>45</v>
      </c>
      <c r="B17" s="108"/>
      <c r="C17" s="99" t="s">
        <v>103</v>
      </c>
      <c r="D17" s="111" t="s">
        <v>104</v>
      </c>
      <c r="E17" s="111"/>
    </row>
    <row r="18" spans="1:8" ht="21.75" customHeight="1">
      <c r="A18" s="109"/>
      <c r="B18" s="110"/>
      <c r="C18" s="99"/>
      <c r="D18" s="43" t="s">
        <v>46</v>
      </c>
      <c r="E18" s="44" t="s">
        <v>47</v>
      </c>
      <c r="H18" s="31"/>
    </row>
    <row r="19" spans="1:8">
      <c r="A19" s="112" t="s">
        <v>48</v>
      </c>
      <c r="B19" s="113"/>
      <c r="C19" s="114">
        <v>497.5</v>
      </c>
      <c r="D19" s="115"/>
      <c r="E19" s="116"/>
    </row>
    <row r="20" spans="1:8">
      <c r="A20" s="101" t="s">
        <v>49</v>
      </c>
      <c r="B20" s="102"/>
      <c r="C20" s="45">
        <v>0.87</v>
      </c>
      <c r="D20" s="45">
        <v>9016.2777224494057</v>
      </c>
      <c r="E20" s="45">
        <v>1.5102642751171533</v>
      </c>
    </row>
    <row r="21" spans="1:8">
      <c r="A21" s="101" t="s">
        <v>50</v>
      </c>
      <c r="B21" s="102"/>
      <c r="C21" s="45">
        <v>4.43</v>
      </c>
      <c r="D21" s="45">
        <v>24534.911571820976</v>
      </c>
      <c r="E21" s="45">
        <v>4.1097004307907836</v>
      </c>
    </row>
    <row r="22" spans="1:8" ht="23.25" customHeight="1">
      <c r="A22" s="101" t="s">
        <v>51</v>
      </c>
      <c r="B22" s="102"/>
      <c r="C22" s="45">
        <v>0.01</v>
      </c>
      <c r="D22" s="45">
        <v>0</v>
      </c>
      <c r="E22" s="45">
        <v>0</v>
      </c>
    </row>
    <row r="23" spans="1:8" ht="27" customHeight="1">
      <c r="A23" s="101" t="s">
        <v>52</v>
      </c>
      <c r="B23" s="102"/>
      <c r="C23" s="45">
        <v>2.25</v>
      </c>
      <c r="D23" s="45">
        <v>15432.636650234183</v>
      </c>
      <c r="E23" s="45">
        <v>2.5850312646958429</v>
      </c>
    </row>
    <row r="24" spans="1:8">
      <c r="A24" s="101" t="s">
        <v>53</v>
      </c>
      <c r="B24" s="102"/>
      <c r="C24" s="45">
        <v>0</v>
      </c>
      <c r="D24" s="45">
        <v>0</v>
      </c>
      <c r="E24" s="45">
        <v>0</v>
      </c>
    </row>
    <row r="25" spans="1:8">
      <c r="A25" s="101" t="s">
        <v>54</v>
      </c>
      <c r="B25" s="102"/>
      <c r="C25" s="45">
        <v>0.28999999999999998</v>
      </c>
      <c r="D25" s="45">
        <v>0</v>
      </c>
      <c r="E25" s="45">
        <v>0</v>
      </c>
    </row>
    <row r="26" spans="1:8">
      <c r="A26" s="101" t="s">
        <v>55</v>
      </c>
      <c r="B26" s="102"/>
      <c r="C26" s="45">
        <v>0.08</v>
      </c>
      <c r="D26" s="45">
        <v>0</v>
      </c>
      <c r="E26" s="45">
        <v>0</v>
      </c>
    </row>
    <row r="27" spans="1:8">
      <c r="A27" s="101" t="s">
        <v>56</v>
      </c>
      <c r="B27" s="102"/>
      <c r="C27" s="45">
        <v>2.6</v>
      </c>
      <c r="D27" s="45">
        <v>11618.760086505452</v>
      </c>
      <c r="E27" s="45">
        <v>1.9461909692638948</v>
      </c>
    </row>
    <row r="28" spans="1:8">
      <c r="A28" s="101" t="s">
        <v>18</v>
      </c>
      <c r="B28" s="102"/>
      <c r="C28" s="45">
        <v>4.5199999999999996</v>
      </c>
      <c r="D28" s="45">
        <v>28079.862744704187</v>
      </c>
      <c r="E28" s="45">
        <v>4.7034945971028792</v>
      </c>
    </row>
    <row r="29" spans="1:8">
      <c r="A29" s="101" t="s">
        <v>57</v>
      </c>
      <c r="B29" s="102"/>
      <c r="C29" s="45">
        <v>1.76</v>
      </c>
      <c r="D29" s="45">
        <v>0</v>
      </c>
      <c r="E29" s="45">
        <v>0</v>
      </c>
    </row>
    <row r="30" spans="1:8">
      <c r="A30" s="101" t="s">
        <v>58</v>
      </c>
      <c r="B30" s="102"/>
      <c r="C30" s="45">
        <v>16.809999999999999</v>
      </c>
      <c r="D30" s="45">
        <v>88682.448775714205</v>
      </c>
      <c r="E30" s="45">
        <v>14.854681536970553</v>
      </c>
    </row>
    <row r="31" spans="1:8">
      <c r="A31" s="101" t="s">
        <v>59</v>
      </c>
      <c r="B31" s="102"/>
      <c r="C31" s="45">
        <v>0.6</v>
      </c>
      <c r="D31" s="45">
        <v>2510.7570634476897</v>
      </c>
      <c r="E31" s="45">
        <v>0.42056232218554263</v>
      </c>
    </row>
    <row r="32" spans="1:8">
      <c r="A32" s="104" t="s">
        <v>60</v>
      </c>
      <c r="B32" s="105"/>
      <c r="C32" s="46">
        <v>17.41</v>
      </c>
      <c r="D32" s="46">
        <v>91193.205839161892</v>
      </c>
      <c r="E32" s="46">
        <v>15.275243859156095</v>
      </c>
    </row>
    <row r="33" spans="1:7">
      <c r="A33" s="47"/>
      <c r="B33" s="47"/>
      <c r="C33" s="48"/>
      <c r="D33" s="48"/>
      <c r="E33" s="48"/>
    </row>
    <row r="34" spans="1:7" ht="15">
      <c r="A34" s="103" t="s">
        <v>61</v>
      </c>
      <c r="B34" s="103"/>
      <c r="C34" s="103"/>
      <c r="D34" s="103"/>
      <c r="E34" s="103"/>
      <c r="F34" s="103"/>
      <c r="G34" s="103"/>
    </row>
    <row r="35" spans="1:7" s="40" customFormat="1" ht="19.5" customHeight="1">
      <c r="A35" s="98"/>
      <c r="B35" s="99" t="s">
        <v>62</v>
      </c>
      <c r="C35" s="100" t="s">
        <v>89</v>
      </c>
      <c r="D35" s="100"/>
      <c r="E35" s="100"/>
      <c r="F35" s="100"/>
      <c r="G35" s="99" t="s">
        <v>105</v>
      </c>
    </row>
    <row r="36" spans="1:7" s="40" customFormat="1" ht="19.5" customHeight="1">
      <c r="A36" s="98"/>
      <c r="B36" s="99"/>
      <c r="C36" s="43" t="s">
        <v>63</v>
      </c>
      <c r="D36" s="43" t="s">
        <v>64</v>
      </c>
      <c r="E36" s="43" t="s">
        <v>65</v>
      </c>
      <c r="F36" s="43" t="s">
        <v>66</v>
      </c>
      <c r="G36" s="99"/>
    </row>
    <row r="37" spans="1:7" s="40" customFormat="1" ht="23.25">
      <c r="A37" s="82" t="s">
        <v>112</v>
      </c>
      <c r="B37" s="39">
        <f>SUM(B38:B39)</f>
        <v>2673.5846526051828</v>
      </c>
      <c r="C37" s="39">
        <f>SUM(C38:C39)</f>
        <v>34106.730434498531</v>
      </c>
      <c r="D37" s="39">
        <f>SUM(D38:D39)</f>
        <v>34850.9159951767</v>
      </c>
      <c r="E37" s="39">
        <f>C37-D37</f>
        <v>-744.18556067816826</v>
      </c>
      <c r="F37" s="49">
        <f>D37/C37</f>
        <v>1.0218193169265335</v>
      </c>
      <c r="G37" s="39">
        <f>B37+C37-D37</f>
        <v>1929.3990919270145</v>
      </c>
    </row>
    <row r="38" spans="1:7">
      <c r="A38" s="50" t="s">
        <v>67</v>
      </c>
      <c r="B38" s="51">
        <v>1675.1146526051816</v>
      </c>
      <c r="C38" s="35">
        <v>20165.460434498531</v>
      </c>
      <c r="D38" s="35">
        <v>21067.545995176697</v>
      </c>
      <c r="E38" s="35">
        <f>C38-D38</f>
        <v>-902.08556067816608</v>
      </c>
      <c r="F38" s="36">
        <f>D38/C38</f>
        <v>1.0447341910990984</v>
      </c>
      <c r="G38" s="35">
        <f>B38+C38-D38</f>
        <v>773.02909192701554</v>
      </c>
    </row>
    <row r="39" spans="1:7">
      <c r="A39" s="50" t="s">
        <v>68</v>
      </c>
      <c r="B39" s="51">
        <v>998.47000000000116</v>
      </c>
      <c r="C39" s="35">
        <v>13941.27</v>
      </c>
      <c r="D39" s="35">
        <v>13783.37</v>
      </c>
      <c r="E39" s="35">
        <f>C39-D39</f>
        <v>157.89999999999964</v>
      </c>
      <c r="F39" s="36">
        <f>D39/C39</f>
        <v>0.98867391564757012</v>
      </c>
      <c r="G39" s="35">
        <f>B39+C39-D39</f>
        <v>1156.3700000000008</v>
      </c>
    </row>
    <row r="40" spans="1:7">
      <c r="A40" s="34"/>
      <c r="B40" s="51"/>
      <c r="C40" s="35"/>
      <c r="D40" s="35"/>
      <c r="E40" s="35"/>
      <c r="F40" s="52"/>
      <c r="G40" s="35"/>
    </row>
    <row r="41" spans="1:7" s="40" customFormat="1" ht="23.25">
      <c r="A41" s="83" t="s">
        <v>113</v>
      </c>
      <c r="B41" s="39">
        <f>SUM(B42:B43)</f>
        <v>17647.871352151451</v>
      </c>
      <c r="C41" s="39">
        <f>SUM(C42:C43)</f>
        <v>101164.35956550147</v>
      </c>
      <c r="D41" s="39">
        <f>SUM(D42:D43)</f>
        <v>117786.4640048233</v>
      </c>
      <c r="E41" s="39">
        <f>C41-D41</f>
        <v>-16622.104439321833</v>
      </c>
      <c r="F41" s="49">
        <f>D41/C41</f>
        <v>1.1643079095317104</v>
      </c>
      <c r="G41" s="39">
        <f>B41+C41-D41</f>
        <v>1025.7669128296257</v>
      </c>
    </row>
    <row r="42" spans="1:7">
      <c r="A42" s="34" t="s">
        <v>69</v>
      </c>
      <c r="B42" s="51">
        <v>16280.059999999998</v>
      </c>
      <c r="C42" s="35">
        <v>86803.45</v>
      </c>
      <c r="D42" s="35">
        <v>103083.51</v>
      </c>
      <c r="E42" s="35">
        <f>C42-D42</f>
        <v>-16280.059999999998</v>
      </c>
      <c r="F42" s="36">
        <f>D42/C42</f>
        <v>1.1875508404331856</v>
      </c>
      <c r="G42" s="35">
        <f>B42+C42-D42</f>
        <v>0</v>
      </c>
    </row>
    <row r="43" spans="1:7">
      <c r="A43" s="34" t="s">
        <v>70</v>
      </c>
      <c r="B43" s="51">
        <v>1367.8113521514533</v>
      </c>
      <c r="C43" s="35">
        <v>14360.909565501472</v>
      </c>
      <c r="D43" s="35">
        <v>14702.954004823307</v>
      </c>
      <c r="E43" s="35">
        <f>C43-D43</f>
        <v>-342.04443932183494</v>
      </c>
      <c r="F43" s="36">
        <f>D43/C43</f>
        <v>1.0238177420282286</v>
      </c>
      <c r="G43" s="35">
        <f>B43+C43-D43</f>
        <v>1025.7669128296184</v>
      </c>
    </row>
    <row r="44" spans="1:7">
      <c r="A44" s="34"/>
      <c r="B44" s="51"/>
      <c r="C44" s="35"/>
      <c r="D44" s="35"/>
      <c r="E44" s="35"/>
      <c r="F44" s="36"/>
      <c r="G44" s="35"/>
    </row>
    <row r="45" spans="1:7" ht="25.5">
      <c r="A45" s="53" t="s">
        <v>71</v>
      </c>
      <c r="B45" s="51">
        <v>-132.26</v>
      </c>
      <c r="C45" s="35">
        <v>1159.58</v>
      </c>
      <c r="D45" s="35">
        <v>1227.22</v>
      </c>
      <c r="E45" s="35">
        <f>C45-D45</f>
        <v>-67.6400000000001</v>
      </c>
      <c r="F45" s="36">
        <f>D45/C45</f>
        <v>1.0583314648407183</v>
      </c>
      <c r="G45" s="35">
        <f>B45+C45-D45</f>
        <v>-199.90000000000009</v>
      </c>
    </row>
    <row r="46" spans="1:7" s="40" customFormat="1" ht="15">
      <c r="A46" s="54" t="s">
        <v>72</v>
      </c>
      <c r="B46" s="55">
        <f t="shared" ref="B46:D46" si="0">B37+B41+B45</f>
        <v>20189.196004756635</v>
      </c>
      <c r="C46" s="55">
        <f t="shared" si="0"/>
        <v>136430.66999999998</v>
      </c>
      <c r="D46" s="55">
        <f t="shared" si="0"/>
        <v>153864.6</v>
      </c>
      <c r="E46" s="55">
        <f>E37+E41+E45</f>
        <v>-17433.93</v>
      </c>
      <c r="F46" s="49">
        <f>D46/C46</f>
        <v>1.1277860029566666</v>
      </c>
      <c r="G46" s="55">
        <f>G37+G41+G45</f>
        <v>2755.2660047566401</v>
      </c>
    </row>
    <row r="47" spans="1:7" s="40" customFormat="1" ht="15">
      <c r="A47" s="56"/>
      <c r="B47" s="57"/>
      <c r="C47" s="57"/>
      <c r="D47" s="57"/>
      <c r="E47" s="57"/>
      <c r="F47" s="58"/>
      <c r="G47" s="57"/>
    </row>
    <row r="49" spans="1:5">
      <c r="A49" s="30" t="s">
        <v>73</v>
      </c>
      <c r="E49" s="30" t="s">
        <v>74</v>
      </c>
    </row>
  </sheetData>
  <mergeCells count="37">
    <mergeCell ref="A26:B26"/>
    <mergeCell ref="A13:D13"/>
    <mergeCell ref="A1:G1"/>
    <mergeCell ref="A2:G2"/>
    <mergeCell ref="A3:G3"/>
    <mergeCell ref="A4:G4"/>
    <mergeCell ref="A6:D6"/>
    <mergeCell ref="A7:D7"/>
    <mergeCell ref="A8:D8"/>
    <mergeCell ref="A9:D9"/>
    <mergeCell ref="A10:D10"/>
    <mergeCell ref="A11:D11"/>
    <mergeCell ref="A12:D12"/>
    <mergeCell ref="A25:B25"/>
    <mergeCell ref="A14:D14"/>
    <mergeCell ref="A15:D15"/>
    <mergeCell ref="A17:B18"/>
    <mergeCell ref="C17:C18"/>
    <mergeCell ref="D17:E17"/>
    <mergeCell ref="A19:B19"/>
    <mergeCell ref="C19:E19"/>
    <mergeCell ref="A20:B20"/>
    <mergeCell ref="A21:B21"/>
    <mergeCell ref="A22:B22"/>
    <mergeCell ref="A23:B23"/>
    <mergeCell ref="A24:B24"/>
    <mergeCell ref="A35:A36"/>
    <mergeCell ref="B35:B36"/>
    <mergeCell ref="C35:F35"/>
    <mergeCell ref="G35:G36"/>
    <mergeCell ref="A27:B27"/>
    <mergeCell ref="A28:B28"/>
    <mergeCell ref="A29:B29"/>
    <mergeCell ref="A30:B30"/>
    <mergeCell ref="A34:G34"/>
    <mergeCell ref="A31:B31"/>
    <mergeCell ref="A32:B32"/>
  </mergeCells>
  <pageMargins left="0.83" right="0.23622047244094491" top="0.19685039370078741" bottom="0.27559055118110237" header="0.19685039370078741" footer="0.15748031496062992"/>
  <pageSetup paperSize="9"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70" zoomScaleNormal="70" workbookViewId="0">
      <selection activeCell="L44" sqref="L44"/>
    </sheetView>
  </sheetViews>
  <sheetFormatPr defaultRowHeight="15"/>
  <cols>
    <col min="1" max="1" width="31.28515625" style="59" customWidth="1"/>
    <col min="2" max="2" width="11.140625" style="59" customWidth="1"/>
    <col min="3" max="3" width="9.7109375" style="59" customWidth="1"/>
    <col min="4" max="4" width="10.42578125" style="59" customWidth="1"/>
    <col min="5" max="5" width="10.5703125" style="59" customWidth="1"/>
    <col min="6" max="6" width="10.85546875" style="59" customWidth="1"/>
    <col min="7" max="7" width="10.140625" style="59" customWidth="1"/>
    <col min="8" max="8" width="10.7109375" style="59" customWidth="1"/>
    <col min="9" max="9" width="10" style="59" customWidth="1"/>
    <col min="10" max="10" width="11.140625" style="59" customWidth="1"/>
    <col min="11" max="11" width="10.42578125" style="59" customWidth="1"/>
    <col min="12" max="12" width="10.28515625" style="59" customWidth="1"/>
    <col min="13" max="13" width="10" style="59" customWidth="1"/>
    <col min="14" max="14" width="12.140625" style="59" customWidth="1"/>
    <col min="15" max="15" width="11.7109375" style="59" customWidth="1"/>
    <col min="16" max="16" width="11.28515625" style="59" customWidth="1"/>
    <col min="17" max="17" width="10.140625" style="59" customWidth="1"/>
    <col min="18" max="18" width="10.7109375" style="59" customWidth="1"/>
    <col min="19" max="19" width="11.85546875" style="59" customWidth="1"/>
    <col min="20" max="20" width="11.42578125" style="64" customWidth="1"/>
    <col min="21" max="16384" width="9.140625" style="59"/>
  </cols>
  <sheetData>
    <row r="1" spans="1:20">
      <c r="A1" s="120" t="s">
        <v>91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ht="21">
      <c r="A2" s="121" t="s">
        <v>75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1:20">
      <c r="A3" s="60"/>
      <c r="B3" s="68">
        <v>42005</v>
      </c>
      <c r="C3" s="68">
        <v>42036</v>
      </c>
      <c r="D3" s="68">
        <v>42064</v>
      </c>
      <c r="E3" s="69" t="s">
        <v>83</v>
      </c>
      <c r="F3" s="68">
        <v>42095</v>
      </c>
      <c r="G3" s="68">
        <v>42125</v>
      </c>
      <c r="H3" s="68">
        <v>42156</v>
      </c>
      <c r="I3" s="68" t="s">
        <v>84</v>
      </c>
      <c r="J3" s="68" t="s">
        <v>85</v>
      </c>
      <c r="K3" s="68">
        <v>42186</v>
      </c>
      <c r="L3" s="68">
        <v>42217</v>
      </c>
      <c r="M3" s="68">
        <v>42248</v>
      </c>
      <c r="N3" s="68" t="s">
        <v>86</v>
      </c>
      <c r="O3" s="68" t="s">
        <v>87</v>
      </c>
      <c r="P3" s="68">
        <v>42278</v>
      </c>
      <c r="Q3" s="68">
        <v>42309</v>
      </c>
      <c r="R3" s="68">
        <v>42339</v>
      </c>
      <c r="S3" s="69" t="s">
        <v>88</v>
      </c>
      <c r="T3" s="61" t="s">
        <v>89</v>
      </c>
    </row>
    <row r="4" spans="1:20" s="64" customFormat="1" ht="14.25" customHeight="1">
      <c r="A4" s="62" t="s">
        <v>49</v>
      </c>
      <c r="B4" s="63">
        <v>919.53026940281597</v>
      </c>
      <c r="C4" s="63">
        <v>715.56334781253031</v>
      </c>
      <c r="D4" s="63">
        <v>878.22980379080593</v>
      </c>
      <c r="E4" s="63">
        <v>2513.3234210061523</v>
      </c>
      <c r="F4" s="63">
        <v>687.578239804026</v>
      </c>
      <c r="G4" s="63">
        <v>693.85317248030276</v>
      </c>
      <c r="H4" s="63">
        <v>698.14312419891633</v>
      </c>
      <c r="I4" s="63">
        <v>2079.5745364832451</v>
      </c>
      <c r="J4" s="63">
        <v>4592.8979574893974</v>
      </c>
      <c r="K4" s="63">
        <v>677.39960391946056</v>
      </c>
      <c r="L4" s="63">
        <v>910.01778862238177</v>
      </c>
      <c r="M4" s="63">
        <v>816.6830791950905</v>
      </c>
      <c r="N4" s="63">
        <v>2404.1004717369328</v>
      </c>
      <c r="O4" s="63">
        <v>6996.9984292263298</v>
      </c>
      <c r="P4" s="63">
        <v>681.08286213368274</v>
      </c>
      <c r="Q4" s="63">
        <v>632.74465053343192</v>
      </c>
      <c r="R4" s="63">
        <v>705.45178055596057</v>
      </c>
      <c r="S4" s="63">
        <v>2019.2792932230752</v>
      </c>
      <c r="T4" s="63">
        <v>9016.2777224494039</v>
      </c>
    </row>
    <row r="5" spans="1:20" ht="14.25" customHeight="1">
      <c r="A5" s="65" t="s">
        <v>76</v>
      </c>
      <c r="B5" s="66">
        <v>876.65282009759403</v>
      </c>
      <c r="C5" s="66">
        <v>672.31247762715157</v>
      </c>
      <c r="D5" s="66">
        <v>713.07706598388449</v>
      </c>
      <c r="E5" s="66">
        <v>2262.0423637086301</v>
      </c>
      <c r="F5" s="66">
        <v>666.9127705296097</v>
      </c>
      <c r="G5" s="66">
        <v>677.70757440613204</v>
      </c>
      <c r="H5" s="66">
        <v>655.23148568602676</v>
      </c>
      <c r="I5" s="66">
        <v>1999.8518306217684</v>
      </c>
      <c r="J5" s="66">
        <v>4261.894194330398</v>
      </c>
      <c r="K5" s="66">
        <v>653.93048022965002</v>
      </c>
      <c r="L5" s="66">
        <v>891.96874589233403</v>
      </c>
      <c r="M5" s="66">
        <v>796.61160422179364</v>
      </c>
      <c r="N5" s="66">
        <v>2342.5108303437778</v>
      </c>
      <c r="O5" s="66">
        <v>6604.4050246741754</v>
      </c>
      <c r="P5" s="66">
        <v>635.42468521865851</v>
      </c>
      <c r="Q5" s="66">
        <v>617.2493392315173</v>
      </c>
      <c r="R5" s="66">
        <v>632.98038565094464</v>
      </c>
      <c r="S5" s="66">
        <v>1885.6544101011204</v>
      </c>
      <c r="T5" s="63">
        <v>8490.0594347752958</v>
      </c>
    </row>
    <row r="6" spans="1:20" ht="14.25" customHeight="1">
      <c r="A6" s="65" t="s">
        <v>77</v>
      </c>
      <c r="B6" s="66">
        <v>0</v>
      </c>
      <c r="C6" s="66">
        <v>0</v>
      </c>
      <c r="D6" s="66">
        <v>122.81</v>
      </c>
      <c r="E6" s="66">
        <v>122.81</v>
      </c>
      <c r="F6" s="66">
        <v>0</v>
      </c>
      <c r="G6" s="66">
        <v>0</v>
      </c>
      <c r="H6" s="66">
        <v>0</v>
      </c>
      <c r="I6" s="66">
        <v>0</v>
      </c>
      <c r="J6" s="66">
        <v>122.81</v>
      </c>
      <c r="K6" s="66">
        <v>0</v>
      </c>
      <c r="L6" s="66">
        <v>0</v>
      </c>
      <c r="M6" s="66">
        <v>0</v>
      </c>
      <c r="N6" s="66">
        <v>0</v>
      </c>
      <c r="O6" s="66">
        <v>122.81</v>
      </c>
      <c r="P6" s="66">
        <v>0</v>
      </c>
      <c r="Q6" s="66">
        <v>0</v>
      </c>
      <c r="R6" s="66">
        <v>0</v>
      </c>
      <c r="S6" s="66">
        <v>0</v>
      </c>
      <c r="T6" s="63">
        <v>122.81</v>
      </c>
    </row>
    <row r="7" spans="1:20" ht="14.25" customHeight="1">
      <c r="A7" s="65" t="s">
        <v>78</v>
      </c>
      <c r="B7" s="66">
        <v>42.877449305221944</v>
      </c>
      <c r="C7" s="66">
        <v>43.250870185378709</v>
      </c>
      <c r="D7" s="66">
        <v>42.342737806921541</v>
      </c>
      <c r="E7" s="66">
        <v>128.47105729752221</v>
      </c>
      <c r="F7" s="66">
        <v>20.665469274416289</v>
      </c>
      <c r="G7" s="66">
        <v>16.145598074170675</v>
      </c>
      <c r="H7" s="66">
        <v>42.911638512889574</v>
      </c>
      <c r="I7" s="66">
        <v>79.722705861476527</v>
      </c>
      <c r="J7" s="66">
        <v>208.19376315899873</v>
      </c>
      <c r="K7" s="66">
        <v>23.46912368981053</v>
      </c>
      <c r="L7" s="66">
        <v>18.049042730047731</v>
      </c>
      <c r="M7" s="66">
        <v>20.071474973296819</v>
      </c>
      <c r="N7" s="66">
        <v>61.589641393155077</v>
      </c>
      <c r="O7" s="66">
        <v>269.7834045521538</v>
      </c>
      <c r="P7" s="66">
        <v>45.658176915024178</v>
      </c>
      <c r="Q7" s="66">
        <v>15.495311301914663</v>
      </c>
      <c r="R7" s="66">
        <v>72.471394905015913</v>
      </c>
      <c r="S7" s="66">
        <v>133.62488312195475</v>
      </c>
      <c r="T7" s="63">
        <v>403.40828767410858</v>
      </c>
    </row>
    <row r="8" spans="1:20" s="64" customFormat="1" ht="28.5" customHeight="1">
      <c r="A8" s="62" t="s">
        <v>50</v>
      </c>
      <c r="B8" s="63">
        <v>2506.755715064995</v>
      </c>
      <c r="C8" s="63">
        <v>1932.8173665190691</v>
      </c>
      <c r="D8" s="63">
        <v>2309.2244514580225</v>
      </c>
      <c r="E8" s="63">
        <v>6748.7975330420868</v>
      </c>
      <c r="F8" s="63">
        <v>1895.050876904093</v>
      </c>
      <c r="G8" s="63">
        <v>1920.8702400962402</v>
      </c>
      <c r="H8" s="63">
        <v>1893.2661670577081</v>
      </c>
      <c r="I8" s="63">
        <v>5709.1872840580418</v>
      </c>
      <c r="J8" s="63">
        <v>12457.984817100129</v>
      </c>
      <c r="K8" s="63">
        <v>1861.3672775568509</v>
      </c>
      <c r="L8" s="63">
        <v>2524.057249033915</v>
      </c>
      <c r="M8" s="63">
        <v>2258.1690978271531</v>
      </c>
      <c r="N8" s="63">
        <v>6643.5936244179184</v>
      </c>
      <c r="O8" s="63">
        <v>19101.578441518046</v>
      </c>
      <c r="P8" s="63">
        <v>1831.5450428625923</v>
      </c>
      <c r="Q8" s="63">
        <v>1750.2996297225188</v>
      </c>
      <c r="R8" s="63">
        <v>1851.4884577178202</v>
      </c>
      <c r="S8" s="63">
        <v>5433.3331303029317</v>
      </c>
      <c r="T8" s="63">
        <v>24534.91157182098</v>
      </c>
    </row>
    <row r="9" spans="1:20" ht="14.25" customHeight="1">
      <c r="A9" s="65" t="s">
        <v>76</v>
      </c>
      <c r="B9" s="66">
        <v>2463.8782657597731</v>
      </c>
      <c r="C9" s="66">
        <v>1889.5664963336903</v>
      </c>
      <c r="D9" s="66">
        <v>2004.1317136511011</v>
      </c>
      <c r="E9" s="66">
        <v>6357.576475744565</v>
      </c>
      <c r="F9" s="66">
        <v>1874.3854076296768</v>
      </c>
      <c r="G9" s="66">
        <v>1904.7246420220695</v>
      </c>
      <c r="H9" s="66">
        <v>1841.5546825023259</v>
      </c>
      <c r="I9" s="66">
        <v>5620.6647321540722</v>
      </c>
      <c r="J9" s="66">
        <v>11978.241207898638</v>
      </c>
      <c r="K9" s="66">
        <v>1837.8981538670405</v>
      </c>
      <c r="L9" s="66">
        <v>2506.0082063038672</v>
      </c>
      <c r="M9" s="66">
        <v>2238.0976228538561</v>
      </c>
      <c r="N9" s="66">
        <v>6582.0039830247633</v>
      </c>
      <c r="O9" s="66">
        <v>18560.245190923401</v>
      </c>
      <c r="P9" s="66">
        <v>1785.8868659475681</v>
      </c>
      <c r="Q9" s="66">
        <v>1734.8043184206042</v>
      </c>
      <c r="R9" s="66">
        <v>1779.0170628128044</v>
      </c>
      <c r="S9" s="66">
        <v>5299.7082471809772</v>
      </c>
      <c r="T9" s="63">
        <v>23859.953438104378</v>
      </c>
    </row>
    <row r="10" spans="1:20" ht="14.25" customHeight="1">
      <c r="A10" s="65" t="s">
        <v>77</v>
      </c>
      <c r="B10" s="66">
        <v>0</v>
      </c>
      <c r="C10" s="66">
        <v>0</v>
      </c>
      <c r="D10" s="66">
        <v>262.75</v>
      </c>
      <c r="E10" s="66">
        <v>262.75</v>
      </c>
      <c r="F10" s="66">
        <v>0</v>
      </c>
      <c r="G10" s="66">
        <v>0</v>
      </c>
      <c r="H10" s="66">
        <v>0</v>
      </c>
      <c r="I10" s="66">
        <v>0</v>
      </c>
      <c r="J10" s="66">
        <v>262.75</v>
      </c>
      <c r="K10" s="66">
        <v>0</v>
      </c>
      <c r="L10" s="66">
        <v>0</v>
      </c>
      <c r="M10" s="66">
        <v>0</v>
      </c>
      <c r="N10" s="66">
        <v>0</v>
      </c>
      <c r="O10" s="66">
        <v>262.75</v>
      </c>
      <c r="P10" s="66">
        <v>0</v>
      </c>
      <c r="Q10" s="66">
        <v>0</v>
      </c>
      <c r="R10" s="66">
        <v>0</v>
      </c>
      <c r="S10" s="66">
        <v>0</v>
      </c>
      <c r="T10" s="63">
        <v>262.75</v>
      </c>
    </row>
    <row r="11" spans="1:20" ht="14.25" customHeight="1">
      <c r="A11" s="65" t="s">
        <v>78</v>
      </c>
      <c r="B11" s="66">
        <v>42.877449305221944</v>
      </c>
      <c r="C11" s="66">
        <v>43.250870185378709</v>
      </c>
      <c r="D11" s="66">
        <v>42.342737806921541</v>
      </c>
      <c r="E11" s="66">
        <v>128.47105729752221</v>
      </c>
      <c r="F11" s="66">
        <v>20.665469274416289</v>
      </c>
      <c r="G11" s="66">
        <v>16.145598074170675</v>
      </c>
      <c r="H11" s="66">
        <v>51.711484555382128</v>
      </c>
      <c r="I11" s="66">
        <v>88.522551903969088</v>
      </c>
      <c r="J11" s="66">
        <v>216.9936092014913</v>
      </c>
      <c r="K11" s="66">
        <v>23.46912368981053</v>
      </c>
      <c r="L11" s="66">
        <v>18.049042730047731</v>
      </c>
      <c r="M11" s="66">
        <v>20.071474973296819</v>
      </c>
      <c r="N11" s="66">
        <v>61.589641393155077</v>
      </c>
      <c r="O11" s="66">
        <v>278.58325059464636</v>
      </c>
      <c r="P11" s="66">
        <v>45.658176915024178</v>
      </c>
      <c r="Q11" s="66">
        <v>15.495311301914663</v>
      </c>
      <c r="R11" s="66">
        <v>72.471394905015913</v>
      </c>
      <c r="S11" s="66">
        <v>133.62488312195475</v>
      </c>
      <c r="T11" s="63">
        <v>412.20813371660108</v>
      </c>
    </row>
    <row r="12" spans="1:20" s="64" customFormat="1" ht="25.5" customHeight="1">
      <c r="A12" s="62" t="s">
        <v>51</v>
      </c>
      <c r="B12" s="63">
        <v>0</v>
      </c>
      <c r="C12" s="63">
        <v>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</row>
    <row r="13" spans="1:20" ht="14.25" customHeight="1">
      <c r="A13" s="65" t="s">
        <v>76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  <c r="T13" s="63">
        <v>0</v>
      </c>
    </row>
    <row r="14" spans="1:20" ht="14.25" customHeight="1">
      <c r="A14" s="65" t="s">
        <v>77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3">
        <v>0</v>
      </c>
    </row>
    <row r="15" spans="1:20" ht="14.25" customHeight="1">
      <c r="A15" s="65" t="s">
        <v>78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3">
        <v>0</v>
      </c>
    </row>
    <row r="16" spans="1:20" s="64" customFormat="1" ht="26.25" customHeight="1">
      <c r="A16" s="62" t="s">
        <v>52</v>
      </c>
      <c r="B16" s="63">
        <v>1150.5527308508181</v>
      </c>
      <c r="C16" s="63">
        <v>1068.9108913759906</v>
      </c>
      <c r="D16" s="63">
        <v>1328.0945421074359</v>
      </c>
      <c r="E16" s="63">
        <v>3547.5581643342448</v>
      </c>
      <c r="F16" s="63">
        <v>1372.1426931637516</v>
      </c>
      <c r="G16" s="63">
        <v>984.29195813782235</v>
      </c>
      <c r="H16" s="63">
        <v>1373.3187582242972</v>
      </c>
      <c r="I16" s="63">
        <v>3729.7534095258711</v>
      </c>
      <c r="J16" s="63">
        <v>7277.3115738601164</v>
      </c>
      <c r="K16" s="63">
        <v>1145.6343679420468</v>
      </c>
      <c r="L16" s="63">
        <v>1396.5721407699505</v>
      </c>
      <c r="M16" s="63">
        <v>1412.296608677023</v>
      </c>
      <c r="N16" s="63">
        <v>3954.5031173890202</v>
      </c>
      <c r="O16" s="63">
        <v>11231.814691249136</v>
      </c>
      <c r="P16" s="63">
        <v>1293.8418480443861</v>
      </c>
      <c r="Q16" s="63">
        <v>1373.8637572521957</v>
      </c>
      <c r="R16" s="63">
        <v>1533.1163536884646</v>
      </c>
      <c r="S16" s="63">
        <v>4200.821958985046</v>
      </c>
      <c r="T16" s="63">
        <v>15432.636650234183</v>
      </c>
    </row>
    <row r="17" spans="1:20" ht="14.25" customHeight="1">
      <c r="A17" s="65" t="s">
        <v>76</v>
      </c>
      <c r="B17" s="66">
        <v>1053.7389548322872</v>
      </c>
      <c r="C17" s="66">
        <v>974.85975363802117</v>
      </c>
      <c r="D17" s="66">
        <v>1182.7200457366951</v>
      </c>
      <c r="E17" s="66">
        <v>3211.3187542070036</v>
      </c>
      <c r="F17" s="66">
        <v>1318.4054129691756</v>
      </c>
      <c r="G17" s="66">
        <v>935.76364269066698</v>
      </c>
      <c r="H17" s="66">
        <v>1278.7493848132015</v>
      </c>
      <c r="I17" s="66">
        <v>3532.918440473044</v>
      </c>
      <c r="J17" s="66">
        <v>6744.2371946800477</v>
      </c>
      <c r="K17" s="66">
        <v>1082.1538839796335</v>
      </c>
      <c r="L17" s="66">
        <v>1341.6233180943752</v>
      </c>
      <c r="M17" s="66">
        <v>1347.6770717779125</v>
      </c>
      <c r="N17" s="66">
        <v>3771.4542738519212</v>
      </c>
      <c r="O17" s="66">
        <v>10515.691468531968</v>
      </c>
      <c r="P17" s="66">
        <v>1189.5164446669944</v>
      </c>
      <c r="Q17" s="66">
        <v>1217.7925352938505</v>
      </c>
      <c r="R17" s="66">
        <v>1377.4975988272934</v>
      </c>
      <c r="S17" s="66">
        <v>3784.8065787881378</v>
      </c>
      <c r="T17" s="63">
        <v>14300.498047320107</v>
      </c>
    </row>
    <row r="18" spans="1:20" ht="14.25" customHeight="1">
      <c r="A18" s="65" t="s">
        <v>77</v>
      </c>
      <c r="B18" s="66">
        <v>0</v>
      </c>
      <c r="C18" s="66">
        <v>0</v>
      </c>
      <c r="D18" s="66">
        <v>50.138404109873193</v>
      </c>
      <c r="E18" s="66">
        <v>50.138404109873193</v>
      </c>
      <c r="F18" s="66">
        <v>0</v>
      </c>
      <c r="G18" s="66">
        <v>0</v>
      </c>
      <c r="H18" s="66">
        <v>0</v>
      </c>
      <c r="I18" s="66">
        <v>0</v>
      </c>
      <c r="J18" s="66">
        <v>50.138404109873193</v>
      </c>
      <c r="K18" s="66">
        <v>0</v>
      </c>
      <c r="L18" s="66">
        <v>0</v>
      </c>
      <c r="M18" s="66">
        <v>0</v>
      </c>
      <c r="N18" s="66">
        <v>0</v>
      </c>
      <c r="O18" s="66">
        <v>50.138404109873193</v>
      </c>
      <c r="P18" s="66">
        <v>0.55149571627511684</v>
      </c>
      <c r="Q18" s="66">
        <v>103.86231983770519</v>
      </c>
      <c r="R18" s="66">
        <v>4.8924098511277245</v>
      </c>
      <c r="S18" s="66">
        <v>109.30622540510802</v>
      </c>
      <c r="T18" s="63">
        <v>159.44462951498122</v>
      </c>
    </row>
    <row r="19" spans="1:20" ht="14.25" customHeight="1">
      <c r="A19" s="65" t="s">
        <v>78</v>
      </c>
      <c r="B19" s="66">
        <v>96.813776018530874</v>
      </c>
      <c r="C19" s="66">
        <v>94.051137737969285</v>
      </c>
      <c r="D19" s="66">
        <v>95.236092260867778</v>
      </c>
      <c r="E19" s="66">
        <v>286.10100601736792</v>
      </c>
      <c r="F19" s="66">
        <v>53.737280194576073</v>
      </c>
      <c r="G19" s="66">
        <v>48.528315447155308</v>
      </c>
      <c r="H19" s="66">
        <v>94.569373411095853</v>
      </c>
      <c r="I19" s="66">
        <v>196.83496905282723</v>
      </c>
      <c r="J19" s="66">
        <v>482.93597507019513</v>
      </c>
      <c r="K19" s="66">
        <v>63.480483962413217</v>
      </c>
      <c r="L19" s="66">
        <v>54.948822675575144</v>
      </c>
      <c r="M19" s="66">
        <v>64.619536899110471</v>
      </c>
      <c r="N19" s="66">
        <v>183.04884353709883</v>
      </c>
      <c r="O19" s="66">
        <v>665.98481860729396</v>
      </c>
      <c r="P19" s="66">
        <v>103.77390766111641</v>
      </c>
      <c r="Q19" s="66">
        <v>52.208902120640111</v>
      </c>
      <c r="R19" s="66">
        <v>150.7263450100437</v>
      </c>
      <c r="S19" s="66">
        <v>306.70915479180024</v>
      </c>
      <c r="T19" s="63">
        <v>972.69397339909415</v>
      </c>
    </row>
    <row r="20" spans="1:20" s="64" customFormat="1" ht="27.75" customHeight="1">
      <c r="A20" s="62" t="s">
        <v>53</v>
      </c>
      <c r="B20" s="63">
        <v>0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</row>
    <row r="21" spans="1:20" ht="14.25" customHeight="1">
      <c r="A21" s="65" t="s">
        <v>76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3">
        <v>0</v>
      </c>
    </row>
    <row r="22" spans="1:20" ht="14.25" customHeight="1">
      <c r="A22" s="65" t="s">
        <v>77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66">
        <v>0</v>
      </c>
      <c r="L22" s="66">
        <v>0</v>
      </c>
      <c r="M22" s="66">
        <v>0</v>
      </c>
      <c r="N22" s="66">
        <v>0</v>
      </c>
      <c r="O22" s="66">
        <v>0</v>
      </c>
      <c r="P22" s="66">
        <v>0</v>
      </c>
      <c r="Q22" s="66">
        <v>0</v>
      </c>
      <c r="R22" s="66">
        <v>0</v>
      </c>
      <c r="S22" s="66">
        <v>0</v>
      </c>
      <c r="T22" s="63">
        <v>0</v>
      </c>
    </row>
    <row r="23" spans="1:20" ht="14.25" customHeight="1">
      <c r="A23" s="65" t="s">
        <v>78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3">
        <v>0</v>
      </c>
    </row>
    <row r="24" spans="1:20" s="64" customFormat="1" ht="14.25" customHeight="1">
      <c r="A24" s="62" t="s">
        <v>54</v>
      </c>
      <c r="B24" s="63">
        <v>0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</row>
    <row r="25" spans="1:20" s="64" customFormat="1" ht="14.25" customHeight="1">
      <c r="A25" s="62" t="s">
        <v>79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</row>
    <row r="26" spans="1:20" s="64" customFormat="1" ht="14.25" customHeight="1">
      <c r="A26" s="62" t="s">
        <v>56</v>
      </c>
      <c r="B26" s="63">
        <v>989.14168727847073</v>
      </c>
      <c r="C26" s="63">
        <v>851.1888466590417</v>
      </c>
      <c r="D26" s="63">
        <v>915.61094369893135</v>
      </c>
      <c r="E26" s="63">
        <v>2755.9414776364438</v>
      </c>
      <c r="F26" s="63">
        <v>983.77712285418215</v>
      </c>
      <c r="G26" s="63">
        <v>998.88600994639273</v>
      </c>
      <c r="H26" s="63">
        <v>1048.2559814368344</v>
      </c>
      <c r="I26" s="63">
        <v>3030.9191142374093</v>
      </c>
      <c r="J26" s="63">
        <v>5786.8605918738531</v>
      </c>
      <c r="K26" s="63">
        <v>947.05823367647713</v>
      </c>
      <c r="L26" s="63">
        <v>1003.3019511353178</v>
      </c>
      <c r="M26" s="63">
        <v>933.87368473491097</v>
      </c>
      <c r="N26" s="63">
        <v>2884.233869546706</v>
      </c>
      <c r="O26" s="63">
        <v>8671.0944614205582</v>
      </c>
      <c r="P26" s="63">
        <v>1052.8567072079964</v>
      </c>
      <c r="Q26" s="63">
        <v>1024.0168106195536</v>
      </c>
      <c r="R26" s="63">
        <v>870.79210725734288</v>
      </c>
      <c r="S26" s="63">
        <v>2947.6656250848928</v>
      </c>
      <c r="T26" s="63">
        <v>11618.76008650545</v>
      </c>
    </row>
    <row r="27" spans="1:20" ht="14.25" customHeight="1">
      <c r="A27" s="65" t="s">
        <v>76</v>
      </c>
      <c r="B27" s="66">
        <v>158.18841720261702</v>
      </c>
      <c r="C27" s="66">
        <v>104.77276423139966</v>
      </c>
      <c r="D27" s="66">
        <v>124.27249738581568</v>
      </c>
      <c r="E27" s="66">
        <v>387.23367881983233</v>
      </c>
      <c r="F27" s="66">
        <v>152.83964426843929</v>
      </c>
      <c r="G27" s="66">
        <v>110.82173905476228</v>
      </c>
      <c r="H27" s="66">
        <v>186.32725329140678</v>
      </c>
      <c r="I27" s="66">
        <v>449.98863661460837</v>
      </c>
      <c r="J27" s="66">
        <v>837.2223154344407</v>
      </c>
      <c r="K27" s="66">
        <v>101.9078786520687</v>
      </c>
      <c r="L27" s="66">
        <v>116.85098535147769</v>
      </c>
      <c r="M27" s="66">
        <v>91.825022424646406</v>
      </c>
      <c r="N27" s="66">
        <v>310.58388642819278</v>
      </c>
      <c r="O27" s="66">
        <v>1147.8062018626335</v>
      </c>
      <c r="P27" s="66">
        <v>169.20465405818067</v>
      </c>
      <c r="Q27" s="66">
        <v>107.91162237042781</v>
      </c>
      <c r="R27" s="66">
        <v>107.65715776016611</v>
      </c>
      <c r="S27" s="66">
        <v>384.77343418877456</v>
      </c>
      <c r="T27" s="63">
        <v>1532.5796360514082</v>
      </c>
    </row>
    <row r="28" spans="1:20" ht="14.25" customHeight="1">
      <c r="A28" s="65" t="s">
        <v>77</v>
      </c>
      <c r="B28" s="66">
        <v>0</v>
      </c>
      <c r="C28" s="66">
        <v>0</v>
      </c>
      <c r="D28" s="66">
        <v>3.6217531260419142</v>
      </c>
      <c r="E28" s="66">
        <v>3.6217531260419142</v>
      </c>
      <c r="F28" s="66">
        <v>0</v>
      </c>
      <c r="G28" s="66">
        <v>0</v>
      </c>
      <c r="H28" s="66">
        <v>0</v>
      </c>
      <c r="I28" s="66">
        <v>0</v>
      </c>
      <c r="J28" s="66">
        <v>3.6217531260419142</v>
      </c>
      <c r="K28" s="66">
        <v>0</v>
      </c>
      <c r="L28" s="66">
        <v>0</v>
      </c>
      <c r="M28" s="66">
        <v>0.77023954455287069</v>
      </c>
      <c r="N28" s="66">
        <v>0.77023954455287069</v>
      </c>
      <c r="O28" s="66">
        <v>4.3919926705947852</v>
      </c>
      <c r="P28" s="66">
        <v>1.0730196246721753</v>
      </c>
      <c r="Q28" s="66">
        <v>6.3539338203467102</v>
      </c>
      <c r="R28" s="66">
        <v>0.58581599163176079</v>
      </c>
      <c r="S28" s="66">
        <v>8.0127694366506468</v>
      </c>
      <c r="T28" s="63">
        <v>12.404762107245432</v>
      </c>
    </row>
    <row r="29" spans="1:20" ht="14.25" customHeight="1">
      <c r="A29" s="65" t="s">
        <v>80</v>
      </c>
      <c r="B29" s="66">
        <v>830.95327007585377</v>
      </c>
      <c r="C29" s="66">
        <v>746.41608242764198</v>
      </c>
      <c r="D29" s="66">
        <v>787.7166931870737</v>
      </c>
      <c r="E29" s="66">
        <v>2365.0860456905693</v>
      </c>
      <c r="F29" s="66">
        <v>829.01730394650542</v>
      </c>
      <c r="G29" s="66">
        <v>888.06427089163049</v>
      </c>
      <c r="H29" s="66">
        <v>861.92872814542761</v>
      </c>
      <c r="I29" s="66">
        <v>2579.0103029835636</v>
      </c>
      <c r="J29" s="66">
        <v>4944.096348674133</v>
      </c>
      <c r="K29" s="66">
        <v>845.15035502440844</v>
      </c>
      <c r="L29" s="66">
        <v>886.45096578384016</v>
      </c>
      <c r="M29" s="66">
        <v>841.27842276571175</v>
      </c>
      <c r="N29" s="66">
        <v>2572.8797435739602</v>
      </c>
      <c r="O29" s="66">
        <v>7516.9760922480928</v>
      </c>
      <c r="P29" s="66">
        <v>882.57903352514347</v>
      </c>
      <c r="Q29" s="66">
        <v>886.45096578384016</v>
      </c>
      <c r="R29" s="66">
        <v>762.549133505545</v>
      </c>
      <c r="S29" s="66">
        <v>2531.5791328145287</v>
      </c>
      <c r="T29" s="63">
        <v>10048.555225062621</v>
      </c>
    </row>
    <row r="30" spans="1:20" ht="14.25" customHeight="1">
      <c r="A30" s="65" t="s">
        <v>78</v>
      </c>
      <c r="B30" s="66">
        <v>0</v>
      </c>
      <c r="C30" s="66">
        <v>0</v>
      </c>
      <c r="D30" s="66">
        <v>0</v>
      </c>
      <c r="E30" s="66">
        <v>0</v>
      </c>
      <c r="F30" s="66">
        <v>1.9201746392374381</v>
      </c>
      <c r="G30" s="66">
        <v>0</v>
      </c>
      <c r="H30" s="66">
        <v>0</v>
      </c>
      <c r="I30" s="66">
        <v>1.9201746392374381</v>
      </c>
      <c r="J30" s="66">
        <v>1.9201746392374381</v>
      </c>
      <c r="K30" s="66">
        <v>0</v>
      </c>
      <c r="L30" s="66">
        <v>0</v>
      </c>
      <c r="M30" s="66">
        <v>0</v>
      </c>
      <c r="N30" s="66">
        <v>0</v>
      </c>
      <c r="O30" s="66">
        <v>1.9201746392374381</v>
      </c>
      <c r="P30" s="66">
        <v>0</v>
      </c>
      <c r="Q30" s="66">
        <v>23.300288644938814</v>
      </c>
      <c r="R30" s="66">
        <v>0</v>
      </c>
      <c r="S30" s="66">
        <v>23.300288644938814</v>
      </c>
      <c r="T30" s="63">
        <v>25.220463284176251</v>
      </c>
    </row>
    <row r="31" spans="1:20" s="64" customFormat="1" ht="26.25" customHeight="1">
      <c r="A31" s="62" t="s">
        <v>18</v>
      </c>
      <c r="B31" s="63">
        <v>2765.8536666820805</v>
      </c>
      <c r="C31" s="63">
        <v>2325.9051603195539</v>
      </c>
      <c r="D31" s="63">
        <v>2619.8189415806764</v>
      </c>
      <c r="E31" s="63">
        <v>7711.5777685823105</v>
      </c>
      <c r="F31" s="63">
        <v>2268.977525482936</v>
      </c>
      <c r="G31" s="63">
        <v>2232.7543603493523</v>
      </c>
      <c r="H31" s="63">
        <v>2229.4466658308502</v>
      </c>
      <c r="I31" s="63">
        <v>6731.178551663138</v>
      </c>
      <c r="J31" s="63">
        <v>14442.756320245449</v>
      </c>
      <c r="K31" s="63">
        <v>2203.161123123597</v>
      </c>
      <c r="L31" s="63">
        <v>2259.7276389280132</v>
      </c>
      <c r="M31" s="63">
        <v>2095.8945286046533</v>
      </c>
      <c r="N31" s="63">
        <v>6558.7832906562635</v>
      </c>
      <c r="O31" s="63">
        <v>21001.539610901713</v>
      </c>
      <c r="P31" s="63">
        <v>2177.0102976006983</v>
      </c>
      <c r="Q31" s="63">
        <v>2267.9110374355537</v>
      </c>
      <c r="R31" s="63">
        <v>2633.4017987662191</v>
      </c>
      <c r="S31" s="63">
        <v>7078.3231338024707</v>
      </c>
      <c r="T31" s="63">
        <v>28079.862744704187</v>
      </c>
    </row>
    <row r="32" spans="1:20" ht="14.25" customHeight="1">
      <c r="A32" s="65" t="s">
        <v>76</v>
      </c>
      <c r="B32" s="66">
        <v>2389.5308978799821</v>
      </c>
      <c r="C32" s="66">
        <v>1784.1526962508005</v>
      </c>
      <c r="D32" s="66">
        <v>1815.4563966032447</v>
      </c>
      <c r="E32" s="66">
        <v>5989.1399907340274</v>
      </c>
      <c r="F32" s="66">
        <v>1812.5697400941658</v>
      </c>
      <c r="G32" s="66">
        <v>1797.2860176817107</v>
      </c>
      <c r="H32" s="66">
        <v>1849.9102476237281</v>
      </c>
      <c r="I32" s="66">
        <v>5459.7660053996042</v>
      </c>
      <c r="J32" s="66">
        <v>11448.905996133632</v>
      </c>
      <c r="K32" s="66">
        <v>1898.3230280319131</v>
      </c>
      <c r="L32" s="66">
        <v>1849.42804163971</v>
      </c>
      <c r="M32" s="66">
        <v>1836.3162624215545</v>
      </c>
      <c r="N32" s="66">
        <v>5584.0673320931774</v>
      </c>
      <c r="O32" s="66">
        <v>17032.97332822681</v>
      </c>
      <c r="P32" s="66">
        <v>1843.6414637122209</v>
      </c>
      <c r="Q32" s="66">
        <v>1936.918289864959</v>
      </c>
      <c r="R32" s="66">
        <v>1966.4772832228518</v>
      </c>
      <c r="S32" s="66">
        <v>5747.0370368000313</v>
      </c>
      <c r="T32" s="63">
        <v>22780.010365026843</v>
      </c>
    </row>
    <row r="33" spans="1:20" ht="14.25" customHeight="1">
      <c r="A33" s="65" t="s">
        <v>81</v>
      </c>
      <c r="B33" s="66">
        <v>376.32276880209838</v>
      </c>
      <c r="C33" s="66">
        <v>541.75246406875317</v>
      </c>
      <c r="D33" s="66">
        <v>804.36254497743198</v>
      </c>
      <c r="E33" s="66">
        <v>1722.4377778482835</v>
      </c>
      <c r="F33" s="66">
        <v>456.40778538877009</v>
      </c>
      <c r="G33" s="66">
        <v>435.46834266764176</v>
      </c>
      <c r="H33" s="66">
        <v>379.53641820712187</v>
      </c>
      <c r="I33" s="66">
        <v>1271.4125462635338</v>
      </c>
      <c r="J33" s="66">
        <v>2993.8503241118174</v>
      </c>
      <c r="K33" s="66">
        <v>304.83809509168407</v>
      </c>
      <c r="L33" s="66">
        <v>410.29959728830329</v>
      </c>
      <c r="M33" s="66">
        <v>259.57826618309861</v>
      </c>
      <c r="N33" s="66">
        <v>974.71595856308602</v>
      </c>
      <c r="O33" s="66">
        <v>3968.5662826749035</v>
      </c>
      <c r="P33" s="66">
        <v>333.36883388847747</v>
      </c>
      <c r="Q33" s="66">
        <v>330.99274757059459</v>
      </c>
      <c r="R33" s="66">
        <v>666.92451554336753</v>
      </c>
      <c r="S33" s="66">
        <v>1331.2860970024396</v>
      </c>
      <c r="T33" s="63">
        <v>5299.8523796773434</v>
      </c>
    </row>
    <row r="34" spans="1:20" s="64" customFormat="1" ht="14.25" customHeight="1">
      <c r="A34" s="62" t="s">
        <v>82</v>
      </c>
      <c r="B34" s="63">
        <v>0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</row>
    <row r="35" spans="1:20" s="64" customFormat="1" ht="14.25" customHeight="1">
      <c r="A35" s="62" t="s">
        <v>58</v>
      </c>
      <c r="B35" s="63">
        <v>8331.8340692791789</v>
      </c>
      <c r="C35" s="63">
        <v>6894.3856126861856</v>
      </c>
      <c r="D35" s="63">
        <v>8050.9786826358713</v>
      </c>
      <c r="E35" s="63">
        <v>23277.198364601238</v>
      </c>
      <c r="F35" s="63">
        <v>7207.5264582089894</v>
      </c>
      <c r="G35" s="63">
        <v>6830.6557410101104</v>
      </c>
      <c r="H35" s="63">
        <v>7242.4306967486064</v>
      </c>
      <c r="I35" s="63">
        <v>21280.612895967704</v>
      </c>
      <c r="J35" s="63">
        <v>44557.811260568946</v>
      </c>
      <c r="K35" s="63">
        <v>6834.6206062184319</v>
      </c>
      <c r="L35" s="63">
        <v>8093.6767684895785</v>
      </c>
      <c r="M35" s="63">
        <v>7516.9169990388309</v>
      </c>
      <c r="N35" s="63">
        <v>22445.214373746843</v>
      </c>
      <c r="O35" s="63">
        <v>67003.025634315782</v>
      </c>
      <c r="P35" s="63">
        <v>7036.3367578493562</v>
      </c>
      <c r="Q35" s="63">
        <v>7048.8358855632541</v>
      </c>
      <c r="R35" s="63">
        <v>7594.2504979858077</v>
      </c>
      <c r="S35" s="63">
        <v>21679.423141398416</v>
      </c>
      <c r="T35" s="63">
        <v>88682.448775714205</v>
      </c>
    </row>
    <row r="36" spans="1:20" ht="14.25" customHeight="1">
      <c r="A36" s="65" t="s">
        <v>59</v>
      </c>
      <c r="B36" s="66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2510.7570634476897</v>
      </c>
      <c r="S36" s="66">
        <v>2510.7570634476897</v>
      </c>
      <c r="T36" s="63">
        <v>2510.7570634476897</v>
      </c>
    </row>
    <row r="37" spans="1:20" s="64" customFormat="1" ht="14.25" customHeight="1">
      <c r="A37" s="62" t="s">
        <v>60</v>
      </c>
      <c r="B37" s="63">
        <v>8331.8340692791789</v>
      </c>
      <c r="C37" s="63">
        <v>6894.3856126861856</v>
      </c>
      <c r="D37" s="63">
        <v>8050.9786826358713</v>
      </c>
      <c r="E37" s="63">
        <v>23277.198364601238</v>
      </c>
      <c r="F37" s="63">
        <v>7207.5264582089894</v>
      </c>
      <c r="G37" s="63">
        <v>6830.6557410101104</v>
      </c>
      <c r="H37" s="63">
        <v>7242.4306967486064</v>
      </c>
      <c r="I37" s="63">
        <v>21280.612895967704</v>
      </c>
      <c r="J37" s="63">
        <v>44557.811260568946</v>
      </c>
      <c r="K37" s="63">
        <v>6834.6206062184319</v>
      </c>
      <c r="L37" s="63">
        <v>8093.6767684895785</v>
      </c>
      <c r="M37" s="63">
        <v>7516.9169990388309</v>
      </c>
      <c r="N37" s="63">
        <v>22445.214373746843</v>
      </c>
      <c r="O37" s="63">
        <v>67003.025634315782</v>
      </c>
      <c r="P37" s="63">
        <v>7036.3367578493562</v>
      </c>
      <c r="Q37" s="63">
        <v>7048.8358855632541</v>
      </c>
      <c r="R37" s="63">
        <v>10105.007561433496</v>
      </c>
      <c r="S37" s="63">
        <v>24190.180204846107</v>
      </c>
      <c r="T37" s="63">
        <v>91193.205839161892</v>
      </c>
    </row>
    <row r="38" spans="1:20">
      <c r="T38" s="67">
        <f>T37-'Центральная дом №4в'!D32</f>
        <v>0</v>
      </c>
    </row>
  </sheetData>
  <mergeCells count="2">
    <mergeCell ref="A1:T1"/>
    <mergeCell ref="A2:T2"/>
  </mergeCells>
  <pageMargins left="0.16" right="0.16" top="1.17" bottom="0.74803149606299213" header="0.31496062992125984" footer="0.31496062992125984"/>
  <pageSetup paperSize="9" scale="6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workbookViewId="0">
      <selection activeCell="A44" sqref="A44"/>
    </sheetView>
  </sheetViews>
  <sheetFormatPr defaultRowHeight="12.75"/>
  <cols>
    <col min="1" max="1" width="43.42578125" customWidth="1"/>
    <col min="2" max="2" width="9.42578125" customWidth="1"/>
    <col min="14" max="15" width="10.42578125" customWidth="1"/>
  </cols>
  <sheetData>
    <row r="1" spans="1:15" ht="18.7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8.75">
      <c r="A2" s="124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2" t="s">
        <v>1</v>
      </c>
      <c r="B4">
        <v>497.5</v>
      </c>
      <c r="C4" t="s">
        <v>2</v>
      </c>
    </row>
    <row r="5" spans="1:15" ht="30.75" customHeight="1" thickBot="1">
      <c r="A5" s="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6" t="s">
        <v>15</v>
      </c>
      <c r="N5" s="7" t="s">
        <v>16</v>
      </c>
      <c r="O5" s="7" t="s">
        <v>17</v>
      </c>
    </row>
    <row r="6" spans="1:15" ht="18" customHeight="1">
      <c r="A6" s="8" t="s">
        <v>18</v>
      </c>
      <c r="B6" s="9">
        <f>B7+B10</f>
        <v>2765.8536666820805</v>
      </c>
      <c r="C6" s="10">
        <f t="shared" ref="C6:M6" si="0">C7+C10</f>
        <v>2325.9051603195539</v>
      </c>
      <c r="D6" s="10">
        <f t="shared" si="0"/>
        <v>2619.8189415806764</v>
      </c>
      <c r="E6" s="10">
        <f t="shared" si="0"/>
        <v>2268.977525482936</v>
      </c>
      <c r="F6" s="10">
        <f t="shared" si="0"/>
        <v>2232.7543603493523</v>
      </c>
      <c r="G6" s="10">
        <f t="shared" si="0"/>
        <v>2229.4466658308502</v>
      </c>
      <c r="H6" s="10">
        <f t="shared" si="0"/>
        <v>2203.161123123597</v>
      </c>
      <c r="I6" s="10">
        <f t="shared" si="0"/>
        <v>2259.7276389280132</v>
      </c>
      <c r="J6" s="10">
        <f t="shared" si="0"/>
        <v>2095.8945286046533</v>
      </c>
      <c r="K6" s="10">
        <f t="shared" si="0"/>
        <v>2177.0102976006983</v>
      </c>
      <c r="L6" s="10">
        <f t="shared" si="0"/>
        <v>2267.9110374355537</v>
      </c>
      <c r="M6" s="70">
        <f t="shared" si="0"/>
        <v>2633.4017987662191</v>
      </c>
      <c r="N6" s="11">
        <f>N7+N10</f>
        <v>28079.862744704187</v>
      </c>
      <c r="O6" s="71">
        <f>O7+O10</f>
        <v>4.7034945971028783</v>
      </c>
    </row>
    <row r="7" spans="1:15">
      <c r="A7" s="18" t="s">
        <v>19</v>
      </c>
      <c r="B7" s="19">
        <v>2389.5308978799821</v>
      </c>
      <c r="C7" s="12">
        <v>1784.1526962508005</v>
      </c>
      <c r="D7" s="12">
        <v>1815.4563966032447</v>
      </c>
      <c r="E7" s="12">
        <v>1812.5697400941658</v>
      </c>
      <c r="F7" s="12">
        <v>1797.2860176817107</v>
      </c>
      <c r="G7" s="12">
        <v>1849.9102476237281</v>
      </c>
      <c r="H7" s="12">
        <v>1898.3230280319131</v>
      </c>
      <c r="I7" s="12">
        <v>1849.42804163971</v>
      </c>
      <c r="J7" s="12">
        <v>1836.3162624215545</v>
      </c>
      <c r="K7" s="12">
        <v>1843.6414637122209</v>
      </c>
      <c r="L7" s="12">
        <v>1936.918289864959</v>
      </c>
      <c r="M7" s="72">
        <v>1966.4772832228518</v>
      </c>
      <c r="N7" s="13">
        <f t="shared" ref="N7:N9" si="1">SUM(B7:M7)</f>
        <v>22780.010365026843</v>
      </c>
      <c r="O7" s="73">
        <f>N7/12/$B$4</f>
        <v>3.8157471298202417</v>
      </c>
    </row>
    <row r="8" spans="1:15" hidden="1">
      <c r="A8" s="14" t="s">
        <v>20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74"/>
      <c r="N8" s="17">
        <f t="shared" si="1"/>
        <v>0</v>
      </c>
      <c r="O8" s="75">
        <f>N8/12/$B$4</f>
        <v>0</v>
      </c>
    </row>
    <row r="9" spans="1:15" hidden="1">
      <c r="A9" s="14" t="s">
        <v>21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74"/>
      <c r="N9" s="17">
        <f t="shared" si="1"/>
        <v>0</v>
      </c>
      <c r="O9" s="75">
        <f>N9/12/$B$4</f>
        <v>0</v>
      </c>
    </row>
    <row r="10" spans="1:15">
      <c r="A10" s="18" t="s">
        <v>22</v>
      </c>
      <c r="B10" s="19">
        <f t="shared" ref="B10:O10" si="2">SUM(B11:B34)</f>
        <v>376.32276880209844</v>
      </c>
      <c r="C10" s="12">
        <f t="shared" si="2"/>
        <v>541.75246406875317</v>
      </c>
      <c r="D10" s="12">
        <f t="shared" si="2"/>
        <v>804.36254497743198</v>
      </c>
      <c r="E10" s="12">
        <f t="shared" si="2"/>
        <v>456.40778538877004</v>
      </c>
      <c r="F10" s="12">
        <f t="shared" si="2"/>
        <v>435.46834266764176</v>
      </c>
      <c r="G10" s="12">
        <f t="shared" si="2"/>
        <v>379.53641820712193</v>
      </c>
      <c r="H10" s="12">
        <f t="shared" si="2"/>
        <v>304.83809509168407</v>
      </c>
      <c r="I10" s="12">
        <f t="shared" si="2"/>
        <v>410.29959728830318</v>
      </c>
      <c r="J10" s="12">
        <f t="shared" si="2"/>
        <v>259.57826618309861</v>
      </c>
      <c r="K10" s="12">
        <f t="shared" si="2"/>
        <v>333.36883388847747</v>
      </c>
      <c r="L10" s="12">
        <f t="shared" si="2"/>
        <v>330.9927475705947</v>
      </c>
      <c r="M10" s="72">
        <f t="shared" si="2"/>
        <v>666.92451554336742</v>
      </c>
      <c r="N10" s="13">
        <f t="shared" si="2"/>
        <v>5299.8523796773425</v>
      </c>
      <c r="O10" s="73">
        <f t="shared" si="2"/>
        <v>0.88774746728263709</v>
      </c>
    </row>
    <row r="11" spans="1:15">
      <c r="A11" s="20" t="s">
        <v>23</v>
      </c>
      <c r="B11" s="21">
        <v>22.374156955946155</v>
      </c>
      <c r="C11" s="22">
        <v>19.6432780749561</v>
      </c>
      <c r="D11" s="22">
        <v>23.039275075333993</v>
      </c>
      <c r="E11" s="22">
        <v>21.580376287285119</v>
      </c>
      <c r="F11" s="22">
        <v>19.549764485180805</v>
      </c>
      <c r="G11" s="22">
        <v>21.562042416435904</v>
      </c>
      <c r="H11" s="22">
        <v>18.845158028579274</v>
      </c>
      <c r="I11" s="22">
        <v>18.682539848680015</v>
      </c>
      <c r="J11" s="22">
        <v>19.383023896451544</v>
      </c>
      <c r="K11" s="22">
        <v>16.507643737525655</v>
      </c>
      <c r="L11" s="22">
        <v>17.261176677872726</v>
      </c>
      <c r="M11" s="76">
        <v>23.109789963215594</v>
      </c>
      <c r="N11" s="17">
        <f>SUM(B11:M11)</f>
        <v>241.53822544746288</v>
      </c>
      <c r="O11" s="77">
        <f t="shared" ref="O11:O34" si="3">N11/12/$B$4</f>
        <v>4.0458664229055759E-2</v>
      </c>
    </row>
    <row r="12" spans="1:15">
      <c r="A12" s="20" t="s">
        <v>24</v>
      </c>
      <c r="B12" s="21">
        <v>74.311843382917814</v>
      </c>
      <c r="C12" s="22">
        <v>74.311843382917814</v>
      </c>
      <c r="D12" s="22">
        <v>74.311843382917814</v>
      </c>
      <c r="E12" s="22">
        <v>74.311843382917814</v>
      </c>
      <c r="F12" s="22">
        <v>74.311843382917814</v>
      </c>
      <c r="G12" s="22">
        <v>74.311843382917814</v>
      </c>
      <c r="H12" s="22">
        <v>74.311843382917814</v>
      </c>
      <c r="I12" s="22">
        <v>74.311843382917814</v>
      </c>
      <c r="J12" s="22">
        <v>74.311843382917814</v>
      </c>
      <c r="K12" s="22">
        <v>74.311843382917814</v>
      </c>
      <c r="L12" s="22">
        <v>74.311843382917814</v>
      </c>
      <c r="M12" s="76">
        <v>74.311843382917814</v>
      </c>
      <c r="N12" s="17">
        <f t="shared" ref="N12:N32" si="4">SUM(B12:M12)</f>
        <v>891.74212059501372</v>
      </c>
      <c r="O12" s="77">
        <f t="shared" si="3"/>
        <v>0.14937053946315137</v>
      </c>
    </row>
    <row r="13" spans="1:15">
      <c r="A13" s="20" t="s">
        <v>25</v>
      </c>
      <c r="B13" s="21">
        <v>51.467080913694133</v>
      </c>
      <c r="C13" s="22">
        <v>52.032935767833266</v>
      </c>
      <c r="D13" s="22">
        <v>52.663989772152142</v>
      </c>
      <c r="E13" s="22">
        <v>53.295043776471012</v>
      </c>
      <c r="F13" s="22">
        <v>53.937054709522272</v>
      </c>
      <c r="G13" s="22">
        <v>54.579065642573525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76">
        <v>0</v>
      </c>
      <c r="N13" s="17">
        <f t="shared" si="4"/>
        <v>317.97517058224634</v>
      </c>
      <c r="O13" s="77">
        <f t="shared" si="3"/>
        <v>5.3262172626841929E-2</v>
      </c>
    </row>
    <row r="14" spans="1:15">
      <c r="A14" s="20" t="s">
        <v>26</v>
      </c>
      <c r="B14" s="21">
        <v>57.645378420994213</v>
      </c>
      <c r="C14" s="22">
        <v>58.677065472923481</v>
      </c>
      <c r="D14" s="22">
        <v>58.559576821268443</v>
      </c>
      <c r="E14" s="22">
        <v>64.257613699873374</v>
      </c>
      <c r="F14" s="22">
        <v>61.160165886341879</v>
      </c>
      <c r="G14" s="22">
        <v>63.700871538937413</v>
      </c>
      <c r="H14" s="22">
        <v>55.489250118460653</v>
      </c>
      <c r="I14" s="22">
        <v>57.479939645579691</v>
      </c>
      <c r="J14" s="22">
        <v>60.80270964700361</v>
      </c>
      <c r="K14" s="22">
        <v>52.303387483969921</v>
      </c>
      <c r="L14" s="22">
        <v>49.181313701901317</v>
      </c>
      <c r="M14" s="76">
        <v>53.183521769175194</v>
      </c>
      <c r="N14" s="17">
        <f t="shared" si="4"/>
        <v>692.44079420642913</v>
      </c>
      <c r="O14" s="77">
        <f t="shared" si="3"/>
        <v>0.11598673269789432</v>
      </c>
    </row>
    <row r="15" spans="1:15">
      <c r="A15" s="20" t="s">
        <v>27</v>
      </c>
      <c r="B15" s="21">
        <v>0</v>
      </c>
      <c r="C15" s="22">
        <v>0</v>
      </c>
      <c r="D15" s="22">
        <v>0</v>
      </c>
      <c r="E15" s="22">
        <v>17.03205753447897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76">
        <v>0</v>
      </c>
      <c r="N15" s="17">
        <f t="shared" si="4"/>
        <v>17.03205753447897</v>
      </c>
      <c r="O15" s="77">
        <f t="shared" si="3"/>
        <v>2.8529409605492413E-3</v>
      </c>
    </row>
    <row r="16" spans="1:15">
      <c r="A16" s="20" t="s">
        <v>106</v>
      </c>
      <c r="B16" s="21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76">
        <v>0</v>
      </c>
      <c r="N16" s="17">
        <f t="shared" si="4"/>
        <v>0</v>
      </c>
      <c r="O16" s="77">
        <f t="shared" si="3"/>
        <v>0</v>
      </c>
    </row>
    <row r="17" spans="1:15">
      <c r="A17" s="20" t="s">
        <v>28</v>
      </c>
      <c r="B17" s="21">
        <v>0</v>
      </c>
      <c r="C17" s="22">
        <v>0</v>
      </c>
      <c r="D17" s="22">
        <v>10.848444289477053</v>
      </c>
      <c r="E17" s="22">
        <v>10.848444289477053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76">
        <v>0</v>
      </c>
      <c r="N17" s="17">
        <f t="shared" si="4"/>
        <v>21.696888578954105</v>
      </c>
      <c r="O17" s="77">
        <f t="shared" si="3"/>
        <v>3.6343196949671867E-3</v>
      </c>
    </row>
    <row r="18" spans="1:15">
      <c r="A18" s="20" t="s">
        <v>29</v>
      </c>
      <c r="B18" s="21">
        <v>0</v>
      </c>
      <c r="C18" s="22">
        <v>1.1390866503950905</v>
      </c>
      <c r="D18" s="22">
        <v>0</v>
      </c>
      <c r="E18" s="22">
        <v>0</v>
      </c>
      <c r="F18" s="22">
        <v>1.1390866503950905</v>
      </c>
      <c r="G18" s="22">
        <v>0</v>
      </c>
      <c r="H18" s="22">
        <v>0</v>
      </c>
      <c r="I18" s="22">
        <v>1.1390866503950905</v>
      </c>
      <c r="J18" s="22">
        <v>0</v>
      </c>
      <c r="K18" s="22">
        <v>0</v>
      </c>
      <c r="L18" s="22">
        <v>1.1390866503950905</v>
      </c>
      <c r="M18" s="76">
        <v>0</v>
      </c>
      <c r="N18" s="17">
        <f t="shared" si="4"/>
        <v>4.556346601580362</v>
      </c>
      <c r="O18" s="77">
        <f t="shared" si="3"/>
        <v>7.6320713594310921E-4</v>
      </c>
    </row>
    <row r="19" spans="1:15">
      <c r="A19" s="20" t="s">
        <v>30</v>
      </c>
      <c r="B19" s="21">
        <v>37.519236090713491</v>
      </c>
      <c r="C19" s="22">
        <v>37.519236090713491</v>
      </c>
      <c r="D19" s="22">
        <v>37.519236090713491</v>
      </c>
      <c r="E19" s="22">
        <v>37.519236090713491</v>
      </c>
      <c r="F19" s="22">
        <v>37.519236090713491</v>
      </c>
      <c r="G19" s="22">
        <v>37.519236090713491</v>
      </c>
      <c r="H19" s="22">
        <v>37.519236090713491</v>
      </c>
      <c r="I19" s="22">
        <v>37.519236090713491</v>
      </c>
      <c r="J19" s="22">
        <v>0</v>
      </c>
      <c r="K19" s="22">
        <v>0</v>
      </c>
      <c r="L19" s="22">
        <v>0</v>
      </c>
      <c r="M19" s="76">
        <v>0</v>
      </c>
      <c r="N19" s="17">
        <f t="shared" si="4"/>
        <v>300.15388872570793</v>
      </c>
      <c r="O19" s="77">
        <f t="shared" si="3"/>
        <v>5.0277033287388265E-2</v>
      </c>
    </row>
    <row r="20" spans="1:15">
      <c r="A20" s="20" t="s">
        <v>31</v>
      </c>
      <c r="B20" s="21">
        <v>0</v>
      </c>
      <c r="C20" s="22">
        <v>108.48444289477052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76">
        <v>0</v>
      </c>
      <c r="N20" s="17">
        <f t="shared" si="4"/>
        <v>108.48444289477052</v>
      </c>
      <c r="O20" s="77">
        <f t="shared" si="3"/>
        <v>1.8171598474835932E-2</v>
      </c>
    </row>
    <row r="21" spans="1:15">
      <c r="A21" s="20" t="s">
        <v>32</v>
      </c>
      <c r="B21" s="21">
        <v>24.408999651323366</v>
      </c>
      <c r="C21" s="22">
        <v>0</v>
      </c>
      <c r="D21" s="22">
        <v>0</v>
      </c>
      <c r="E21" s="22">
        <v>39.054399442117386</v>
      </c>
      <c r="F21" s="22">
        <v>11.390866503950905</v>
      </c>
      <c r="G21" s="22">
        <v>5.4242221447385264</v>
      </c>
      <c r="H21" s="22">
        <v>4.3393777157908211</v>
      </c>
      <c r="I21" s="22">
        <v>5.4242221447385264</v>
      </c>
      <c r="J21" s="22">
        <v>0</v>
      </c>
      <c r="K21" s="22">
        <v>7.5939110026339369</v>
      </c>
      <c r="L21" s="22">
        <v>7.5939110026339369</v>
      </c>
      <c r="M21" s="76">
        <v>0</v>
      </c>
      <c r="N21" s="17">
        <f t="shared" si="4"/>
        <v>105.22990960792738</v>
      </c>
      <c r="O21" s="77">
        <f t="shared" si="3"/>
        <v>1.762645052059085E-2</v>
      </c>
    </row>
    <row r="22" spans="1:15">
      <c r="A22" s="23" t="s">
        <v>107</v>
      </c>
      <c r="B22" s="21">
        <v>59.505995101082426</v>
      </c>
      <c r="C22" s="22">
        <v>47.886768844838024</v>
      </c>
      <c r="D22" s="22">
        <v>39.267137434634037</v>
      </c>
      <c r="E22" s="22">
        <v>35.19018358620567</v>
      </c>
      <c r="F22" s="22">
        <v>35.19018358620567</v>
      </c>
      <c r="G22" s="22">
        <v>1.6987578912892116</v>
      </c>
      <c r="H22" s="22">
        <v>0</v>
      </c>
      <c r="I22" s="22">
        <v>0</v>
      </c>
      <c r="J22" s="22">
        <v>0</v>
      </c>
      <c r="K22" s="22">
        <v>40.062762338824278</v>
      </c>
      <c r="L22" s="22">
        <v>35.720130089746618</v>
      </c>
      <c r="M22" s="76">
        <v>39.287424025455358</v>
      </c>
      <c r="N22" s="17">
        <f t="shared" si="4"/>
        <v>333.80934289828133</v>
      </c>
      <c r="O22" s="77">
        <f t="shared" si="3"/>
        <v>5.591446279703205E-2</v>
      </c>
    </row>
    <row r="23" spans="1:15">
      <c r="A23" s="20" t="s">
        <v>33</v>
      </c>
      <c r="B23" s="21">
        <v>0</v>
      </c>
      <c r="C23" s="22">
        <v>0</v>
      </c>
      <c r="D23" s="22">
        <v>3.7223182046053664</v>
      </c>
      <c r="E23" s="22">
        <v>0</v>
      </c>
      <c r="F23" s="22">
        <v>0</v>
      </c>
      <c r="G23" s="22">
        <v>3.7223182046053664</v>
      </c>
      <c r="H23" s="22">
        <v>0</v>
      </c>
      <c r="I23" s="22">
        <v>0</v>
      </c>
      <c r="J23" s="22">
        <v>3.1964941098944131</v>
      </c>
      <c r="K23" s="22">
        <v>0</v>
      </c>
      <c r="L23" s="22">
        <v>0</v>
      </c>
      <c r="M23" s="76">
        <v>5.8030498193270645</v>
      </c>
      <c r="N23" s="17">
        <f t="shared" si="4"/>
        <v>16.444180338432211</v>
      </c>
      <c r="O23" s="77">
        <f t="shared" si="3"/>
        <v>2.7544690684141058E-3</v>
      </c>
    </row>
    <row r="24" spans="1:15">
      <c r="A24" s="20" t="s">
        <v>34</v>
      </c>
      <c r="B24" s="21">
        <v>28.317477159936164</v>
      </c>
      <c r="C24" s="22">
        <v>28.564094843968842</v>
      </c>
      <c r="D24" s="22">
        <v>27.964338601425105</v>
      </c>
      <c r="E24" s="22">
        <v>13.648058913485238</v>
      </c>
      <c r="F24" s="22">
        <v>10.663008460327323</v>
      </c>
      <c r="G24" s="22">
        <v>28.340056677209976</v>
      </c>
      <c r="H24" s="22">
        <v>15.499671384813182</v>
      </c>
      <c r="I24" s="22">
        <v>11.920097010168755</v>
      </c>
      <c r="J24" s="22">
        <v>13.255768319533457</v>
      </c>
      <c r="K24" s="22">
        <v>30.153948122050704</v>
      </c>
      <c r="L24" s="22">
        <v>10.23354073033981</v>
      </c>
      <c r="M24" s="76">
        <v>47.862153724745205</v>
      </c>
      <c r="N24" s="17">
        <f t="shared" si="4"/>
        <v>266.42221394800373</v>
      </c>
      <c r="O24" s="77">
        <f t="shared" si="3"/>
        <v>4.4626836507203303E-2</v>
      </c>
    </row>
    <row r="25" spans="1:15">
      <c r="A25" s="20" t="s">
        <v>35</v>
      </c>
      <c r="B25" s="21">
        <v>0</v>
      </c>
      <c r="C25" s="22">
        <v>86.177329324533346</v>
      </c>
      <c r="D25" s="22">
        <v>86.177329324533346</v>
      </c>
      <c r="E25" s="22">
        <v>86.177329324533346</v>
      </c>
      <c r="F25" s="22">
        <v>86.177329324533346</v>
      </c>
      <c r="G25" s="22">
        <v>86.177329324533346</v>
      </c>
      <c r="H25" s="22">
        <v>42.009407182128044</v>
      </c>
      <c r="I25" s="22">
        <v>78.816008967465791</v>
      </c>
      <c r="J25" s="22">
        <v>78.816008967465791</v>
      </c>
      <c r="K25" s="22">
        <v>78.816008967465791</v>
      </c>
      <c r="L25" s="22">
        <v>78.816008967465791</v>
      </c>
      <c r="M25" s="76">
        <v>78.816008967465791</v>
      </c>
      <c r="N25" s="17">
        <f t="shared" si="4"/>
        <v>866.9760986421237</v>
      </c>
      <c r="O25" s="77">
        <f t="shared" si="3"/>
        <v>0.14522212707573259</v>
      </c>
    </row>
    <row r="26" spans="1:15">
      <c r="A26" s="20" t="s">
        <v>108</v>
      </c>
      <c r="B26" s="21">
        <v>0</v>
      </c>
      <c r="C26" s="22">
        <v>21.696888578954105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97.635998605293466</v>
      </c>
      <c r="J26" s="22">
        <v>0</v>
      </c>
      <c r="K26" s="22">
        <v>0</v>
      </c>
      <c r="L26" s="22">
        <v>0</v>
      </c>
      <c r="M26" s="76">
        <v>13.018133147372463</v>
      </c>
      <c r="N26" s="17">
        <f t="shared" si="4"/>
        <v>132.35102033162002</v>
      </c>
      <c r="O26" s="77">
        <f t="shared" si="3"/>
        <v>2.2169350139299836E-2</v>
      </c>
    </row>
    <row r="27" spans="1:15">
      <c r="A27" s="20" t="s">
        <v>109</v>
      </c>
      <c r="B27" s="21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44.478621586855915</v>
      </c>
      <c r="I27" s="22">
        <v>0</v>
      </c>
      <c r="J27" s="22">
        <v>0</v>
      </c>
      <c r="K27" s="22">
        <v>0</v>
      </c>
      <c r="L27" s="22">
        <v>0</v>
      </c>
      <c r="M27" s="76">
        <v>0</v>
      </c>
      <c r="N27" s="17">
        <f t="shared" si="4"/>
        <v>44.478621586855915</v>
      </c>
      <c r="O27" s="77">
        <f t="shared" si="3"/>
        <v>7.4503553746827324E-3</v>
      </c>
    </row>
    <row r="28" spans="1:15">
      <c r="A28" s="20" t="s">
        <v>110</v>
      </c>
      <c r="B28" s="21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16.272666434215576</v>
      </c>
      <c r="J28" s="22">
        <v>0</v>
      </c>
      <c r="K28" s="22">
        <v>0</v>
      </c>
      <c r="L28" s="22">
        <v>0</v>
      </c>
      <c r="M28" s="76">
        <v>0</v>
      </c>
      <c r="N28" s="17">
        <f t="shared" si="4"/>
        <v>16.272666434215576</v>
      </c>
      <c r="O28" s="77">
        <f t="shared" si="3"/>
        <v>2.7257397712253896E-3</v>
      </c>
    </row>
    <row r="29" spans="1:15">
      <c r="A29" s="20" t="s">
        <v>36</v>
      </c>
      <c r="B29" s="21">
        <v>0</v>
      </c>
      <c r="C29" s="22">
        <v>5.1638594817910768</v>
      </c>
      <c r="D29" s="22">
        <v>4.3827714929487298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76">
        <v>0</v>
      </c>
      <c r="N29" s="17">
        <f t="shared" si="4"/>
        <v>9.5466309747398057</v>
      </c>
      <c r="O29" s="77">
        <f t="shared" si="3"/>
        <v>1.5991006657855621E-3</v>
      </c>
    </row>
    <row r="30" spans="1:15">
      <c r="A30" s="20" t="s">
        <v>37</v>
      </c>
      <c r="B30" s="21">
        <v>0</v>
      </c>
      <c r="C30" s="22">
        <v>0</v>
      </c>
      <c r="D30" s="22">
        <v>0.37535617241590602</v>
      </c>
      <c r="E30" s="22">
        <v>2.4571726315665523</v>
      </c>
      <c r="F30" s="22">
        <v>0.56411910305280677</v>
      </c>
      <c r="G30" s="22">
        <v>0</v>
      </c>
      <c r="H30" s="22">
        <v>2.473445298000768</v>
      </c>
      <c r="I30" s="22">
        <v>0.79193643313182482</v>
      </c>
      <c r="J30" s="22">
        <v>0.84075443243447157</v>
      </c>
      <c r="K30" s="22">
        <v>0.20612044150006401</v>
      </c>
      <c r="L30" s="22">
        <v>4.3393777157908209E-2</v>
      </c>
      <c r="M30" s="76">
        <v>0.8299059881449945</v>
      </c>
      <c r="N30" s="17">
        <f t="shared" si="4"/>
        <v>8.5822042774052978</v>
      </c>
      <c r="O30" s="77">
        <f t="shared" si="3"/>
        <v>1.4375551553442709E-3</v>
      </c>
    </row>
    <row r="31" spans="1:15">
      <c r="A31" s="20" t="s">
        <v>38</v>
      </c>
      <c r="B31" s="21">
        <v>20.77260112549066</v>
      </c>
      <c r="C31" s="22">
        <v>0.45563466015803622</v>
      </c>
      <c r="D31" s="22">
        <v>60.077599630694962</v>
      </c>
      <c r="E31" s="22">
        <v>1.0360264296450585</v>
      </c>
      <c r="F31" s="22">
        <v>43.865684484500463</v>
      </c>
      <c r="G31" s="22">
        <v>2.5006748931673553</v>
      </c>
      <c r="H31" s="22">
        <v>9.872084303424117</v>
      </c>
      <c r="I31" s="22">
        <v>10.306022075003199</v>
      </c>
      <c r="J31" s="22">
        <v>8.9716634273975231</v>
      </c>
      <c r="K31" s="22">
        <v>33.413208411589316</v>
      </c>
      <c r="L31" s="22">
        <v>56.692342590163662</v>
      </c>
      <c r="M31" s="76">
        <v>245.27790116293141</v>
      </c>
      <c r="N31" s="17">
        <f t="shared" si="4"/>
        <v>493.24144319416575</v>
      </c>
      <c r="O31" s="77">
        <f t="shared" si="3"/>
        <v>8.2620007235203644E-2</v>
      </c>
    </row>
    <row r="32" spans="1:15">
      <c r="A32" s="20" t="s">
        <v>111</v>
      </c>
      <c r="B32" s="21">
        <v>0</v>
      </c>
      <c r="C32" s="22">
        <v>0</v>
      </c>
      <c r="D32" s="22">
        <v>325.4533286843116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76">
        <v>0</v>
      </c>
      <c r="N32" s="17">
        <f t="shared" si="4"/>
        <v>325.4533286843116</v>
      </c>
      <c r="O32" s="77">
        <f t="shared" si="3"/>
        <v>5.4514795424507809E-2</v>
      </c>
    </row>
    <row r="33" spans="1:15">
      <c r="A33" s="20" t="s">
        <v>39</v>
      </c>
      <c r="B33" s="21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76">
        <v>15.272884656941661</v>
      </c>
      <c r="N33" s="17">
        <f>SUM(B33:M33)</f>
        <v>15.272884656941661</v>
      </c>
      <c r="O33" s="77">
        <f t="shared" si="3"/>
        <v>2.5582721368411494E-3</v>
      </c>
    </row>
    <row r="34" spans="1:15" ht="13.5" thickBot="1">
      <c r="A34" s="24" t="s">
        <v>40</v>
      </c>
      <c r="B34" s="25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78">
        <v>70.151898935674936</v>
      </c>
      <c r="N34" s="27">
        <f t="shared" ref="N34" si="5">SUM(B34:M34)</f>
        <v>70.151898935674936</v>
      </c>
      <c r="O34" s="79">
        <f t="shared" si="3"/>
        <v>1.1750736840146554E-2</v>
      </c>
    </row>
    <row r="35" spans="1:15">
      <c r="N35" s="28">
        <f>N6-'Центральная дом №4в'!D28</f>
        <v>0</v>
      </c>
      <c r="O35" s="29">
        <f>'Центральная дом №4в'!E28-'упр Центр 4в'!O6</f>
        <v>0</v>
      </c>
    </row>
  </sheetData>
  <mergeCells count="2">
    <mergeCell ref="A1:O1"/>
    <mergeCell ref="A2:O2"/>
  </mergeCells>
  <pageMargins left="0.23" right="0.26" top="1.3" bottom="0.74803149606299213" header="0.31496062992125984" footer="0.31496062992125984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opLeftCell="A21" workbookViewId="0">
      <selection activeCell="A62" sqref="A62"/>
    </sheetView>
  </sheetViews>
  <sheetFormatPr defaultRowHeight="12.75"/>
  <cols>
    <col min="1" max="1" width="39.5703125" style="84" customWidth="1"/>
    <col min="2" max="2" width="9.7109375" style="84" customWidth="1"/>
    <col min="3" max="3" width="9.85546875" style="84" customWidth="1"/>
    <col min="4" max="4" width="11.42578125" style="84" customWidth="1"/>
    <col min="5" max="5" width="9.85546875" style="84" customWidth="1"/>
    <col min="6" max="6" width="9.5703125" style="84" customWidth="1"/>
    <col min="7" max="8" width="9.140625" style="84" customWidth="1"/>
    <col min="9" max="9" width="9.85546875" style="84" customWidth="1"/>
    <col min="10" max="12" width="9.140625" style="84" customWidth="1"/>
    <col min="13" max="13" width="10.5703125" style="84" customWidth="1"/>
    <col min="14" max="14" width="11.140625" style="84" customWidth="1"/>
    <col min="15" max="16384" width="9.140625" style="84"/>
  </cols>
  <sheetData>
    <row r="1" spans="1:14" ht="21" customHeight="1">
      <c r="A1" s="131" t="s">
        <v>114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0.25" customHeight="1">
      <c r="A2" s="132" t="s">
        <v>115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 customHeight="1">
      <c r="A3" s="127" t="s">
        <v>116</v>
      </c>
      <c r="B3" s="128" t="s">
        <v>117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9" t="s">
        <v>118</v>
      </c>
    </row>
    <row r="4" spans="1:14" ht="13.5" customHeight="1">
      <c r="A4" s="127"/>
      <c r="B4" s="85" t="s">
        <v>4</v>
      </c>
      <c r="C4" s="85" t="s">
        <v>5</v>
      </c>
      <c r="D4" s="85" t="s">
        <v>6</v>
      </c>
      <c r="E4" s="85" t="s">
        <v>7</v>
      </c>
      <c r="F4" s="85" t="s">
        <v>8</v>
      </c>
      <c r="G4" s="85" t="s">
        <v>9</v>
      </c>
      <c r="H4" s="85" t="s">
        <v>10</v>
      </c>
      <c r="I4" s="85" t="s">
        <v>11</v>
      </c>
      <c r="J4" s="85" t="s">
        <v>12</v>
      </c>
      <c r="K4" s="85" t="s">
        <v>13</v>
      </c>
      <c r="L4" s="85" t="s">
        <v>14</v>
      </c>
      <c r="M4" s="85" t="s">
        <v>15</v>
      </c>
      <c r="N4" s="129"/>
    </row>
    <row r="5" spans="1:14" ht="17.25" customHeight="1">
      <c r="A5" s="86" t="s">
        <v>119</v>
      </c>
      <c r="B5" s="87">
        <f>9.454+2.2</f>
        <v>11.654</v>
      </c>
      <c r="C5" s="87">
        <v>15.58</v>
      </c>
      <c r="D5" s="87">
        <v>10.65</v>
      </c>
      <c r="E5" s="87">
        <v>10.08</v>
      </c>
      <c r="F5" s="87">
        <v>4.6500000000000004</v>
      </c>
      <c r="G5" s="87">
        <v>0.54</v>
      </c>
      <c r="H5" s="87">
        <v>0.96</v>
      </c>
      <c r="I5" s="87">
        <v>1.59</v>
      </c>
      <c r="J5" s="87">
        <v>3.48</v>
      </c>
      <c r="K5" s="87">
        <v>7.49</v>
      </c>
      <c r="L5" s="88">
        <v>8.4</v>
      </c>
      <c r="M5" s="88">
        <v>6.7</v>
      </c>
      <c r="N5" s="89">
        <f>SUM(B5:M5)</f>
        <v>81.774000000000001</v>
      </c>
    </row>
    <row r="6" spans="1:14">
      <c r="A6" s="126" t="s">
        <v>120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>
      <c r="A7" s="127" t="s">
        <v>116</v>
      </c>
      <c r="B7" s="128" t="s">
        <v>117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 t="s">
        <v>121</v>
      </c>
    </row>
    <row r="8" spans="1:14">
      <c r="A8" s="127"/>
      <c r="B8" s="85" t="s">
        <v>4</v>
      </c>
      <c r="C8" s="85" t="s">
        <v>5</v>
      </c>
      <c r="D8" s="85" t="s">
        <v>6</v>
      </c>
      <c r="E8" s="85" t="s">
        <v>7</v>
      </c>
      <c r="F8" s="85" t="s">
        <v>8</v>
      </c>
      <c r="G8" s="85" t="s">
        <v>9</v>
      </c>
      <c r="H8" s="85" t="s">
        <v>10</v>
      </c>
      <c r="I8" s="85" t="s">
        <v>11</v>
      </c>
      <c r="J8" s="85" t="s">
        <v>12</v>
      </c>
      <c r="K8" s="85" t="s">
        <v>13</v>
      </c>
      <c r="L8" s="85" t="s">
        <v>14</v>
      </c>
      <c r="M8" s="85" t="s">
        <v>15</v>
      </c>
      <c r="N8" s="129"/>
    </row>
    <row r="9" spans="1:14">
      <c r="A9" s="86" t="s">
        <v>119</v>
      </c>
      <c r="B9" s="87">
        <v>9.86</v>
      </c>
      <c r="C9" s="87">
        <v>15.111000000000001</v>
      </c>
      <c r="D9" s="87">
        <v>10.47</v>
      </c>
      <c r="E9" s="87">
        <v>9.5589999999999993</v>
      </c>
      <c r="F9" s="87">
        <v>5.3849999999999998</v>
      </c>
      <c r="G9" s="87">
        <v>0.98799999999999999</v>
      </c>
      <c r="H9" s="87">
        <v>1.8120000000000001</v>
      </c>
      <c r="I9" s="87">
        <v>2.1219999999999999</v>
      </c>
      <c r="J9" s="87">
        <v>2.2349999999999999</v>
      </c>
      <c r="K9" s="87">
        <v>9.4749999999999996</v>
      </c>
      <c r="L9" s="88">
        <v>11.67</v>
      </c>
      <c r="M9" s="88">
        <v>15.37</v>
      </c>
      <c r="N9" s="89">
        <f>SUM(B9:M9)</f>
        <v>94.057000000000002</v>
      </c>
    </row>
    <row r="10" spans="1:14">
      <c r="A10" s="126" t="s">
        <v>122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  <row r="11" spans="1:14">
      <c r="A11" s="127" t="s">
        <v>116</v>
      </c>
      <c r="B11" s="128" t="s">
        <v>117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 t="s">
        <v>123</v>
      </c>
    </row>
    <row r="12" spans="1:14">
      <c r="A12" s="127"/>
      <c r="B12" s="85" t="s">
        <v>4</v>
      </c>
      <c r="C12" s="85" t="s">
        <v>5</v>
      </c>
      <c r="D12" s="85" t="s">
        <v>6</v>
      </c>
      <c r="E12" s="85" t="s">
        <v>7</v>
      </c>
      <c r="F12" s="85" t="s">
        <v>8</v>
      </c>
      <c r="G12" s="85" t="s">
        <v>9</v>
      </c>
      <c r="H12" s="85" t="s">
        <v>10</v>
      </c>
      <c r="I12" s="85" t="s">
        <v>11</v>
      </c>
      <c r="J12" s="85" t="s">
        <v>12</v>
      </c>
      <c r="K12" s="85" t="s">
        <v>13</v>
      </c>
      <c r="L12" s="85" t="s">
        <v>14</v>
      </c>
      <c r="M12" s="85" t="s">
        <v>15</v>
      </c>
      <c r="N12" s="129"/>
    </row>
    <row r="13" spans="1:14">
      <c r="A13" s="86" t="s">
        <v>119</v>
      </c>
      <c r="B13" s="87">
        <v>15.64</v>
      </c>
      <c r="C13" s="87">
        <v>13.76</v>
      </c>
      <c r="D13" s="87">
        <v>13.3</v>
      </c>
      <c r="E13" s="87">
        <v>11.6</v>
      </c>
      <c r="F13" s="87">
        <v>3.8</v>
      </c>
      <c r="G13" s="87">
        <v>1.5</v>
      </c>
      <c r="H13" s="87">
        <v>1.62</v>
      </c>
      <c r="I13" s="87">
        <v>1.95</v>
      </c>
      <c r="J13" s="87">
        <v>1.99</v>
      </c>
      <c r="K13" s="87">
        <v>9.24</v>
      </c>
      <c r="L13" s="88">
        <v>9.4440000000000008</v>
      </c>
      <c r="M13" s="88">
        <v>11.593</v>
      </c>
      <c r="N13" s="89">
        <f>SUM(B13:M13)</f>
        <v>95.436999999999998</v>
      </c>
    </row>
    <row r="14" spans="1:14">
      <c r="A14" s="126" t="s">
        <v>124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>
      <c r="A15" s="127" t="s">
        <v>116</v>
      </c>
      <c r="B15" s="128" t="s">
        <v>117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9" t="s">
        <v>125</v>
      </c>
    </row>
    <row r="16" spans="1:14">
      <c r="A16" s="127"/>
      <c r="B16" s="85" t="s">
        <v>4</v>
      </c>
      <c r="C16" s="85" t="s">
        <v>5</v>
      </c>
      <c r="D16" s="85" t="s">
        <v>6</v>
      </c>
      <c r="E16" s="85" t="s">
        <v>7</v>
      </c>
      <c r="F16" s="85" t="s">
        <v>8</v>
      </c>
      <c r="G16" s="85" t="s">
        <v>9</v>
      </c>
      <c r="H16" s="85" t="s">
        <v>10</v>
      </c>
      <c r="I16" s="85" t="s">
        <v>11</v>
      </c>
      <c r="J16" s="85" t="s">
        <v>12</v>
      </c>
      <c r="K16" s="85" t="s">
        <v>13</v>
      </c>
      <c r="L16" s="85" t="s">
        <v>14</v>
      </c>
      <c r="M16" s="85" t="s">
        <v>15</v>
      </c>
      <c r="N16" s="129"/>
    </row>
    <row r="17" spans="1:14" ht="15">
      <c r="A17" s="86" t="s">
        <v>119</v>
      </c>
      <c r="B17" s="87">
        <v>14.215</v>
      </c>
      <c r="C17" s="87">
        <v>14.86</v>
      </c>
      <c r="D17" s="87">
        <v>10.755000000000001</v>
      </c>
      <c r="E17" s="87">
        <v>10.919</v>
      </c>
      <c r="F17" s="87">
        <v>5.742</v>
      </c>
      <c r="G17" s="87">
        <v>2.0720000000000001</v>
      </c>
      <c r="H17" s="87">
        <v>1.58</v>
      </c>
      <c r="I17" s="87">
        <v>1.9339999999999999</v>
      </c>
      <c r="J17" s="87">
        <v>3.6920000000000002</v>
      </c>
      <c r="K17" s="90">
        <v>7.9989999999999997</v>
      </c>
      <c r="L17" s="88">
        <v>17.812999999999999</v>
      </c>
      <c r="M17" s="88">
        <v>20.86</v>
      </c>
      <c r="N17" s="89">
        <f>SUM(B17:M17)</f>
        <v>112.44099999999999</v>
      </c>
    </row>
    <row r="18" spans="1:14" ht="16.5" customHeight="1">
      <c r="A18" s="126" t="s">
        <v>89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13.5" customHeight="1">
      <c r="A19" s="127" t="s">
        <v>116</v>
      </c>
      <c r="B19" s="128" t="s">
        <v>126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9" t="s">
        <v>127</v>
      </c>
    </row>
    <row r="20" spans="1:14" ht="13.5" customHeight="1">
      <c r="A20" s="127"/>
      <c r="B20" s="85" t="s">
        <v>4</v>
      </c>
      <c r="C20" s="85" t="s">
        <v>5</v>
      </c>
      <c r="D20" s="85" t="s">
        <v>6</v>
      </c>
      <c r="E20" s="85" t="s">
        <v>7</v>
      </c>
      <c r="F20" s="85" t="s">
        <v>8</v>
      </c>
      <c r="G20" s="85" t="s">
        <v>9</v>
      </c>
      <c r="H20" s="85" t="s">
        <v>10</v>
      </c>
      <c r="I20" s="85" t="s">
        <v>11</v>
      </c>
      <c r="J20" s="85" t="s">
        <v>12</v>
      </c>
      <c r="K20" s="85" t="s">
        <v>13</v>
      </c>
      <c r="L20" s="85" t="s">
        <v>14</v>
      </c>
      <c r="M20" s="85" t="s">
        <v>15</v>
      </c>
      <c r="N20" s="129"/>
    </row>
    <row r="21" spans="1:14" ht="13.5" customHeight="1">
      <c r="A21" s="86" t="s">
        <v>119</v>
      </c>
      <c r="B21" s="88">
        <v>17.875</v>
      </c>
      <c r="C21" s="88">
        <v>12.784000000000001</v>
      </c>
      <c r="D21" s="88">
        <v>11.407</v>
      </c>
      <c r="E21" s="88">
        <v>11.75</v>
      </c>
      <c r="F21" s="88">
        <v>6.9199992336479639</v>
      </c>
      <c r="G21" s="88">
        <v>1.4300001277253394</v>
      </c>
      <c r="H21" s="88">
        <v>1.9447845633763547</v>
      </c>
      <c r="I21" s="88">
        <v>2.4499982740170525</v>
      </c>
      <c r="J21" s="88">
        <v>6.920000690393179</v>
      </c>
      <c r="K21" s="88">
        <v>12.260002071179535</v>
      </c>
      <c r="L21" s="88">
        <v>11.87</v>
      </c>
      <c r="M21" s="88">
        <v>12.462</v>
      </c>
      <c r="N21" s="89">
        <f>SUM(B21:M21)</f>
        <v>110.07278496033943</v>
      </c>
    </row>
    <row r="22" spans="1:14">
      <c r="M22" s="91"/>
    </row>
    <row r="23" spans="1:14">
      <c r="A23" s="131" t="s">
        <v>128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</row>
    <row r="24" spans="1:14">
      <c r="A24" s="132" t="s">
        <v>115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</row>
    <row r="25" spans="1:14">
      <c r="A25" s="127" t="s">
        <v>116</v>
      </c>
      <c r="B25" s="128" t="s">
        <v>129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30" t="s">
        <v>118</v>
      </c>
    </row>
    <row r="26" spans="1:14">
      <c r="A26" s="127"/>
      <c r="B26" s="85" t="s">
        <v>4</v>
      </c>
      <c r="C26" s="85" t="s">
        <v>5</v>
      </c>
      <c r="D26" s="85" t="s">
        <v>6</v>
      </c>
      <c r="E26" s="85" t="s">
        <v>7</v>
      </c>
      <c r="F26" s="85" t="s">
        <v>8</v>
      </c>
      <c r="G26" s="85" t="s">
        <v>9</v>
      </c>
      <c r="H26" s="85" t="s">
        <v>10</v>
      </c>
      <c r="I26" s="85" t="s">
        <v>11</v>
      </c>
      <c r="J26" s="85" t="s">
        <v>12</v>
      </c>
      <c r="K26" s="85" t="s">
        <v>13</v>
      </c>
      <c r="L26" s="85" t="s">
        <v>14</v>
      </c>
      <c r="M26" s="85" t="s">
        <v>15</v>
      </c>
      <c r="N26" s="130"/>
    </row>
    <row r="27" spans="1:14">
      <c r="A27" s="86" t="s">
        <v>119</v>
      </c>
      <c r="B27" s="92">
        <v>45</v>
      </c>
      <c r="C27" s="92">
        <v>75</v>
      </c>
      <c r="D27" s="92">
        <v>59</v>
      </c>
      <c r="E27" s="92">
        <v>60</v>
      </c>
      <c r="F27" s="92">
        <v>72</v>
      </c>
      <c r="G27" s="92">
        <v>44</v>
      </c>
      <c r="H27" s="92">
        <v>59</v>
      </c>
      <c r="I27" s="92">
        <v>70</v>
      </c>
      <c r="J27" s="92">
        <v>54</v>
      </c>
      <c r="K27" s="92">
        <v>46</v>
      </c>
      <c r="L27" s="93">
        <v>52</v>
      </c>
      <c r="M27" s="93">
        <v>41</v>
      </c>
      <c r="N27" s="94">
        <f>SUM(B27:M27)</f>
        <v>677</v>
      </c>
    </row>
    <row r="28" spans="1:14">
      <c r="A28" s="126" t="s">
        <v>120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>
      <c r="A29" s="127" t="s">
        <v>116</v>
      </c>
      <c r="B29" s="128" t="s">
        <v>129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30" t="s">
        <v>121</v>
      </c>
    </row>
    <row r="30" spans="1:14">
      <c r="A30" s="127"/>
      <c r="B30" s="85" t="s">
        <v>4</v>
      </c>
      <c r="C30" s="85" t="s">
        <v>5</v>
      </c>
      <c r="D30" s="85" t="s">
        <v>6</v>
      </c>
      <c r="E30" s="85" t="s">
        <v>7</v>
      </c>
      <c r="F30" s="85" t="s">
        <v>8</v>
      </c>
      <c r="G30" s="85" t="s">
        <v>9</v>
      </c>
      <c r="H30" s="85" t="s">
        <v>10</v>
      </c>
      <c r="I30" s="85" t="s">
        <v>11</v>
      </c>
      <c r="J30" s="85" t="s">
        <v>12</v>
      </c>
      <c r="K30" s="85" t="s">
        <v>13</v>
      </c>
      <c r="L30" s="85" t="s">
        <v>14</v>
      </c>
      <c r="M30" s="85" t="s">
        <v>15</v>
      </c>
      <c r="N30" s="130"/>
    </row>
    <row r="31" spans="1:14">
      <c r="A31" s="86" t="s">
        <v>119</v>
      </c>
      <c r="B31" s="93">
        <v>39</v>
      </c>
      <c r="C31" s="93">
        <v>49</v>
      </c>
      <c r="D31" s="93">
        <v>39</v>
      </c>
      <c r="E31" s="93">
        <v>47</v>
      </c>
      <c r="F31" s="93">
        <v>42</v>
      </c>
      <c r="G31" s="93">
        <v>42</v>
      </c>
      <c r="H31" s="93">
        <v>43</v>
      </c>
      <c r="I31" s="93">
        <v>59</v>
      </c>
      <c r="J31" s="93">
        <v>45</v>
      </c>
      <c r="K31" s="93">
        <v>39</v>
      </c>
      <c r="L31" s="93">
        <v>45</v>
      </c>
      <c r="M31" s="93">
        <v>37</v>
      </c>
      <c r="N31" s="94">
        <f>SUM(B31:M31)</f>
        <v>526</v>
      </c>
    </row>
    <row r="32" spans="1:14">
      <c r="A32" s="126" t="s">
        <v>122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>
      <c r="A33" s="127" t="s">
        <v>116</v>
      </c>
      <c r="B33" s="128" t="s">
        <v>129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 t="s">
        <v>123</v>
      </c>
    </row>
    <row r="34" spans="1:14">
      <c r="A34" s="127"/>
      <c r="B34" s="85" t="s">
        <v>4</v>
      </c>
      <c r="C34" s="85" t="s">
        <v>5</v>
      </c>
      <c r="D34" s="85" t="s">
        <v>6</v>
      </c>
      <c r="E34" s="85" t="s">
        <v>7</v>
      </c>
      <c r="F34" s="85" t="s">
        <v>8</v>
      </c>
      <c r="G34" s="85" t="s">
        <v>9</v>
      </c>
      <c r="H34" s="85" t="s">
        <v>10</v>
      </c>
      <c r="I34" s="85" t="s">
        <v>11</v>
      </c>
      <c r="J34" s="85" t="s">
        <v>12</v>
      </c>
      <c r="K34" s="85" t="s">
        <v>13</v>
      </c>
      <c r="L34" s="85" t="s">
        <v>14</v>
      </c>
      <c r="M34" s="85" t="s">
        <v>15</v>
      </c>
      <c r="N34" s="129"/>
    </row>
    <row r="35" spans="1:14">
      <c r="A35" s="86" t="s">
        <v>119</v>
      </c>
      <c r="B35" s="93">
        <v>43</v>
      </c>
      <c r="C35" s="93">
        <v>41</v>
      </c>
      <c r="D35" s="93">
        <v>38</v>
      </c>
      <c r="E35" s="93">
        <v>44</v>
      </c>
      <c r="F35" s="93">
        <v>41</v>
      </c>
      <c r="G35" s="93">
        <v>54</v>
      </c>
      <c r="H35" s="93">
        <v>61</v>
      </c>
      <c r="I35" s="93">
        <v>65</v>
      </c>
      <c r="J35" s="93">
        <v>47</v>
      </c>
      <c r="K35" s="93">
        <v>48</v>
      </c>
      <c r="L35" s="93">
        <v>44</v>
      </c>
      <c r="M35" s="93">
        <v>39</v>
      </c>
      <c r="N35" s="94">
        <f>SUM(B35:M35)</f>
        <v>565</v>
      </c>
    </row>
    <row r="36" spans="1:14">
      <c r="A36" s="126" t="s">
        <v>124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</row>
    <row r="37" spans="1:14">
      <c r="A37" s="127" t="s">
        <v>116</v>
      </c>
      <c r="B37" s="128" t="s">
        <v>129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9" t="s">
        <v>125</v>
      </c>
    </row>
    <row r="38" spans="1:14">
      <c r="A38" s="127"/>
      <c r="B38" s="85" t="s">
        <v>4</v>
      </c>
      <c r="C38" s="85" t="s">
        <v>5</v>
      </c>
      <c r="D38" s="85" t="s">
        <v>6</v>
      </c>
      <c r="E38" s="85" t="s">
        <v>7</v>
      </c>
      <c r="F38" s="85" t="s">
        <v>8</v>
      </c>
      <c r="G38" s="85" t="s">
        <v>9</v>
      </c>
      <c r="H38" s="85" t="s">
        <v>10</v>
      </c>
      <c r="I38" s="85" t="s">
        <v>11</v>
      </c>
      <c r="J38" s="85" t="s">
        <v>12</v>
      </c>
      <c r="K38" s="85" t="s">
        <v>13</v>
      </c>
      <c r="L38" s="85" t="s">
        <v>14</v>
      </c>
      <c r="M38" s="85" t="s">
        <v>15</v>
      </c>
      <c r="N38" s="129"/>
    </row>
    <row r="39" spans="1:14">
      <c r="A39" s="86" t="s">
        <v>119</v>
      </c>
      <c r="B39" s="93">
        <v>43</v>
      </c>
      <c r="C39" s="93">
        <v>44</v>
      </c>
      <c r="D39" s="93">
        <v>41</v>
      </c>
      <c r="E39" s="93">
        <v>46</v>
      </c>
      <c r="F39" s="92">
        <v>44</v>
      </c>
      <c r="G39" s="92">
        <v>66</v>
      </c>
      <c r="H39" s="92">
        <v>52</v>
      </c>
      <c r="I39" s="93">
        <v>68</v>
      </c>
      <c r="J39" s="93">
        <v>52</v>
      </c>
      <c r="K39" s="93">
        <v>43</v>
      </c>
      <c r="L39" s="93">
        <v>46</v>
      </c>
      <c r="M39" s="93">
        <v>42</v>
      </c>
      <c r="N39" s="94">
        <f>SUM(B39:M39)</f>
        <v>587</v>
      </c>
    </row>
    <row r="40" spans="1:14">
      <c r="A40" s="126" t="s">
        <v>89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14">
      <c r="A41" s="127" t="s">
        <v>116</v>
      </c>
      <c r="B41" s="128" t="s">
        <v>130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 t="s">
        <v>127</v>
      </c>
    </row>
    <row r="42" spans="1:14">
      <c r="A42" s="127"/>
      <c r="B42" s="85" t="s">
        <v>4</v>
      </c>
      <c r="C42" s="85" t="s">
        <v>5</v>
      </c>
      <c r="D42" s="85" t="s">
        <v>6</v>
      </c>
      <c r="E42" s="85" t="s">
        <v>7</v>
      </c>
      <c r="F42" s="85" t="s">
        <v>8</v>
      </c>
      <c r="G42" s="85" t="s">
        <v>9</v>
      </c>
      <c r="H42" s="85" t="s">
        <v>10</v>
      </c>
      <c r="I42" s="85" t="s">
        <v>11</v>
      </c>
      <c r="J42" s="85" t="s">
        <v>12</v>
      </c>
      <c r="K42" s="85" t="s">
        <v>13</v>
      </c>
      <c r="L42" s="85" t="s">
        <v>14</v>
      </c>
      <c r="M42" s="85" t="s">
        <v>15</v>
      </c>
      <c r="N42" s="129"/>
    </row>
    <row r="43" spans="1:14">
      <c r="A43" s="86" t="s">
        <v>119</v>
      </c>
      <c r="B43" s="93">
        <v>44</v>
      </c>
      <c r="C43" s="93">
        <v>41</v>
      </c>
      <c r="D43" s="93">
        <v>40</v>
      </c>
      <c r="E43" s="93">
        <v>49</v>
      </c>
      <c r="F43" s="93">
        <v>51</v>
      </c>
      <c r="G43" s="93">
        <v>47</v>
      </c>
      <c r="H43" s="93">
        <v>51</v>
      </c>
      <c r="I43" s="93">
        <v>68</v>
      </c>
      <c r="J43" s="93">
        <v>54</v>
      </c>
      <c r="K43" s="93">
        <v>48</v>
      </c>
      <c r="L43" s="93">
        <v>45</v>
      </c>
      <c r="M43" s="93">
        <v>42</v>
      </c>
      <c r="N43" s="94">
        <f>SUM(B43:M43)</f>
        <v>580</v>
      </c>
    </row>
    <row r="44" spans="1:14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7"/>
    </row>
    <row r="45" spans="1:14">
      <c r="A45" s="125" t="s">
        <v>131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</sheetData>
  <mergeCells count="43">
    <mergeCell ref="A6:N6"/>
    <mergeCell ref="A1:N1"/>
    <mergeCell ref="A2:N2"/>
    <mergeCell ref="A3:A4"/>
    <mergeCell ref="B3:M3"/>
    <mergeCell ref="N3:N4"/>
    <mergeCell ref="A7:A8"/>
    <mergeCell ref="B7:M7"/>
    <mergeCell ref="N7:N8"/>
    <mergeCell ref="A10:N10"/>
    <mergeCell ref="A11:A12"/>
    <mergeCell ref="B11:M11"/>
    <mergeCell ref="N11:N12"/>
    <mergeCell ref="A28:N28"/>
    <mergeCell ref="A14:N14"/>
    <mergeCell ref="A15:A16"/>
    <mergeCell ref="B15:M15"/>
    <mergeCell ref="N15:N16"/>
    <mergeCell ref="A18:N18"/>
    <mergeCell ref="A19:A20"/>
    <mergeCell ref="B19:M19"/>
    <mergeCell ref="N19:N20"/>
    <mergeCell ref="A23:N23"/>
    <mergeCell ref="A24:N24"/>
    <mergeCell ref="A25:A26"/>
    <mergeCell ref="B25:M25"/>
    <mergeCell ref="N25:N26"/>
    <mergeCell ref="A29:A30"/>
    <mergeCell ref="B29:M29"/>
    <mergeCell ref="N29:N30"/>
    <mergeCell ref="A32:N32"/>
    <mergeCell ref="A33:A34"/>
    <mergeCell ref="B33:M33"/>
    <mergeCell ref="N33:N34"/>
    <mergeCell ref="A45:N45"/>
    <mergeCell ref="A36:N36"/>
    <mergeCell ref="A37:A38"/>
    <mergeCell ref="B37:M37"/>
    <mergeCell ref="N37:N38"/>
    <mergeCell ref="A40:N40"/>
    <mergeCell ref="A41:A42"/>
    <mergeCell ref="B41:M41"/>
    <mergeCell ref="N41:N42"/>
  </mergeCells>
  <pageMargins left="0.16" right="0.16" top="0.94" bottom="0.23" header="0.31496062992125984" footer="0.16"/>
  <pageSetup paperSize="9" scale="8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Центральная дом №4в</vt:lpstr>
      <vt:lpstr>статьи Центр 4в</vt:lpstr>
      <vt:lpstr>упр Центр 4в</vt:lpstr>
      <vt:lpstr>ресурсы Центр дом № 4в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дты</dc:creator>
  <cp:lastModifiedBy>ekonomist</cp:lastModifiedBy>
  <cp:lastPrinted>2016-03-09T11:39:50Z</cp:lastPrinted>
  <dcterms:created xsi:type="dcterms:W3CDTF">2015-03-21T20:48:28Z</dcterms:created>
  <dcterms:modified xsi:type="dcterms:W3CDTF">2016-03-10T11:05:57Z</dcterms:modified>
</cp:coreProperties>
</file>