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230" tabRatio="838"/>
  </bookViews>
  <sheets>
    <sheet name="Кузовлева дом № 3" sheetId="4" r:id="rId1"/>
    <sheet name="ремонт Кузовлева 3" sheetId="2" r:id="rId2"/>
    <sheet name="статьи Кузов 3" sheetId="5" r:id="rId3"/>
    <sheet name="упр Кузовлева 3" sheetId="1" r:id="rId4"/>
    <sheet name="ресурсы Кузов дом № 3" sheetId="6" r:id="rId5"/>
  </sheets>
  <calcPr calcId="125725"/>
</workbook>
</file>

<file path=xl/calcChain.xml><?xml version="1.0" encoding="utf-8"?>
<calcChain xmlns="http://schemas.openxmlformats.org/spreadsheetml/2006/main">
  <c r="N43" i="6"/>
  <c r="N39"/>
  <c r="N35"/>
  <c r="N31"/>
  <c r="N27"/>
  <c r="N21"/>
  <c r="N17"/>
  <c r="N13"/>
  <c r="N9"/>
  <c r="N5"/>
  <c r="F41" i="4" l="1"/>
  <c r="F41" i="2"/>
  <c r="F37"/>
  <c r="F36"/>
  <c r="F29"/>
  <c r="F28"/>
  <c r="F26"/>
  <c r="F23"/>
  <c r="F20"/>
  <c r="F15"/>
  <c r="F9"/>
  <c r="F10" s="1"/>
  <c r="F11" l="1"/>
  <c r="F39"/>
  <c r="F16"/>
  <c r="F21" l="1"/>
  <c r="F40" l="1"/>
  <c r="N35" i="1" l="1"/>
  <c r="O35" s="1"/>
  <c r="N34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T215" i="5"/>
  <c r="O7" i="1" l="1"/>
  <c r="N10"/>
  <c r="N6" s="1"/>
  <c r="O11"/>
  <c r="O10" s="1"/>
  <c r="O6" l="1"/>
  <c r="G54" i="4" l="1"/>
  <c r="E54"/>
  <c r="G52"/>
  <c r="E52"/>
  <c r="G51"/>
  <c r="F51"/>
  <c r="E51"/>
  <c r="D50"/>
  <c r="C50"/>
  <c r="B50"/>
  <c r="G48"/>
  <c r="F48"/>
  <c r="E48"/>
  <c r="G47"/>
  <c r="F47"/>
  <c r="E47"/>
  <c r="D46"/>
  <c r="C46"/>
  <c r="B46"/>
  <c r="G41"/>
  <c r="E11"/>
  <c r="E14" s="1"/>
  <c r="E15" s="1"/>
  <c r="E10"/>
  <c r="E9"/>
  <c r="E46" l="1"/>
  <c r="G50"/>
  <c r="G46"/>
  <c r="F50"/>
  <c r="F46"/>
  <c r="C55"/>
  <c r="E50"/>
  <c r="E55" s="1"/>
  <c r="D55"/>
  <c r="G55"/>
  <c r="E12" s="1"/>
  <c r="E13" s="1"/>
  <c r="G13" s="1"/>
  <c r="B55"/>
  <c r="F55" l="1"/>
  <c r="N36" i="1"/>
  <c r="O36" l="1"/>
</calcChain>
</file>

<file path=xl/sharedStrings.xml><?xml version="1.0" encoding="utf-8"?>
<sst xmlns="http://schemas.openxmlformats.org/spreadsheetml/2006/main" count="402" uniqueCount="192">
  <si>
    <t>д. Пача,  ул. Кузовлева дом № 3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</si>
  <si>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</si>
  <si>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</si>
  <si>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</si>
  <si>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</si>
  <si>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</si>
  <si>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</si>
  <si>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</si>
  <si>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</si>
  <si>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</si>
  <si>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</si>
  <si>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</si>
  <si>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</si>
  <si>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</si>
  <si>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</si>
  <si>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</si>
  <si>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</si>
  <si>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</si>
  <si>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</si>
  <si>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</si>
  <si>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</si>
  <si>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</si>
  <si>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</si>
  <si>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</si>
  <si>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</si>
  <si>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</si>
  <si>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</si>
  <si>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</si>
  <si>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</si>
  <si>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</si>
  <si>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</si>
  <si>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</si>
  <si>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</si>
  <si>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</si>
  <si>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</si>
  <si>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</si>
  <si>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</si>
  <si>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</si>
  <si>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</si>
  <si>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</si>
  <si>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</si>
  <si>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Почта России</t>
  </si>
  <si>
    <t>Многоквартирный дом по адресу: д. Пача, ул. Кузовлева, дом 3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</si>
  <si>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</si>
  <si>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</si>
  <si>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</si>
  <si>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</si>
  <si>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</si>
  <si>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</si>
  <si>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</si>
  <si>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</si>
  <si>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</si>
  <si>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</si>
  <si>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</si>
  <si>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</si>
  <si>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</si>
  <si>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</si>
  <si>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</si>
  <si>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</si>
  <si>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</si>
  <si>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</si>
  <si>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</si>
  <si>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Услуги по обслуживанию и ремонту общего имущества МКД, в том числе: </t>
  </si>
  <si>
    <t>вид работ</t>
  </si>
  <si>
    <t>объём работ</t>
  </si>
  <si>
    <t>стоимость, руб</t>
  </si>
  <si>
    <t xml:space="preserve">Итого выполнено ремонтов 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</si>
  <si>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</si>
  <si>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</si>
  <si>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</si>
  <si>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</si>
  <si>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</si>
  <si>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</si>
  <si>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>ОАО "Шексна-Водоканал" всего</t>
  </si>
  <si>
    <t xml:space="preserve">холодное водоснабжение  </t>
  </si>
  <si>
    <t xml:space="preserve">водоотведение  </t>
  </si>
  <si>
    <t xml:space="preserve">ОАО "Шексна-Теплосеть"  всего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</si>
  <si>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</si>
  <si>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</si>
  <si>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</si>
  <si>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</si>
  <si>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>Директор ООО "Жилкомсервис"</t>
  </si>
  <si>
    <t>Т.Н. Александрова</t>
  </si>
  <si>
    <t>д. Пача, ул. Кузовлева, дом № 3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</si>
  <si>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</si>
  <si>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</si>
  <si>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</si>
  <si>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</si>
  <si>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</si>
  <si>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</si>
  <si>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</si>
  <si>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</si>
  <si>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</si>
  <si>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</si>
  <si>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</si>
  <si>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</si>
  <si>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</si>
  <si>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</si>
  <si>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 xml:space="preserve"> ПОДОМОВОЙ УЧЁТ 2015 ГОД</t>
  </si>
  <si>
    <t>расшифровка статьи: управление многоквартирным домом в подомовом учёте 2015 года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</si>
  <si>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</si>
  <si>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</si>
  <si>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</si>
  <si>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</si>
  <si>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</si>
  <si>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</si>
  <si>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</si>
  <si>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</si>
  <si>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</si>
  <si>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</si>
  <si>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</si>
  <si>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утвержд. тариф на 2015г.</t>
  </si>
  <si>
    <t>Факт 2015 год, руб.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</si>
  <si>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</si>
  <si>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</si>
  <si>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</si>
  <si>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</si>
  <si>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</si>
  <si>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</si>
  <si>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</si>
  <si>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ООО"Жилкомсервис" ремонты</t>
  </si>
  <si>
    <t>за   2015 г.</t>
  </si>
  <si>
    <t xml:space="preserve"> </t>
  </si>
  <si>
    <t>период</t>
  </si>
  <si>
    <t>материал</t>
  </si>
  <si>
    <t>кол</t>
  </si>
  <si>
    <t>ед. изм</t>
  </si>
  <si>
    <t>Сумма</t>
  </si>
  <si>
    <t>январь 2015г</t>
  </si>
  <si>
    <t>февраль 2015г</t>
  </si>
  <si>
    <t>март 2015г</t>
  </si>
  <si>
    <t>1 квартал 2015г</t>
  </si>
  <si>
    <t>апрель 2015г</t>
  </si>
  <si>
    <t>май 2015г</t>
  </si>
  <si>
    <t>июнь 2015г</t>
  </si>
  <si>
    <t>2 квартал 2015г</t>
  </si>
  <si>
    <t>6 месяцев 2015г</t>
  </si>
  <si>
    <t>июль 2015г</t>
  </si>
  <si>
    <t>август 2015г</t>
  </si>
  <si>
    <t>сентябрь 2015г</t>
  </si>
  <si>
    <t>Ремонт кровли</t>
  </si>
  <si>
    <t xml:space="preserve">итого по ремонту кровли </t>
  </si>
  <si>
    <t>х</t>
  </si>
  <si>
    <t>3 квартал 2015г</t>
  </si>
  <si>
    <t>октябрь 2015г</t>
  </si>
  <si>
    <t>ноябрь 2015г</t>
  </si>
  <si>
    <t>декабрь 2015г</t>
  </si>
  <si>
    <t>4 квартал 2015г</t>
  </si>
  <si>
    <t xml:space="preserve"> 2015г</t>
  </si>
  <si>
    <t>ул. Кузовлева д. № 3</t>
  </si>
  <si>
    <t>гвозди L 90</t>
  </si>
  <si>
    <t>9 месяцев 2015г</t>
  </si>
  <si>
    <t>Ремонт электрооборудования</t>
  </si>
  <si>
    <t>авт.выкл 25А</t>
  </si>
  <si>
    <t>итого по ремонту электрооборудования</t>
  </si>
  <si>
    <t>Ремонт лестницы для выхода ка крышу</t>
  </si>
  <si>
    <t>труба оц.15х2,8</t>
  </si>
  <si>
    <t>труба оц.20х2,8</t>
  </si>
  <si>
    <t xml:space="preserve">итого по ремонту лестницы для выхода на крышу </t>
  </si>
  <si>
    <t>Ремонт системы отопления</t>
  </si>
  <si>
    <t>кран шаровый 2"</t>
  </si>
  <si>
    <t>итого по ремонту системы отопления</t>
  </si>
  <si>
    <t>Ремонт освещения в подвале дома</t>
  </si>
  <si>
    <t>Кабель АВВГ 2*2,5 белый/черный</t>
  </si>
  <si>
    <t>Э/патрон  Е27ФПОЗ настенный</t>
  </si>
  <si>
    <t>э/патрон  Е27 Н12РП-01 с прижим.кольцом</t>
  </si>
  <si>
    <t>изолента 19мм*20м</t>
  </si>
  <si>
    <t>изолента х/б мал.</t>
  </si>
  <si>
    <t>переключатель на 2напр. 1-кл. открыт. уст. 10А</t>
  </si>
  <si>
    <t>итого по ремонту освещения в подвале дома</t>
  </si>
  <si>
    <t>1 авт выкл</t>
  </si>
  <si>
    <t>1 шт</t>
  </si>
  <si>
    <t>1 кран</t>
  </si>
  <si>
    <t>6 патр 80 м</t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</si>
  <si>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</si>
  <si>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</si>
  <si>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</si>
  <si>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</si>
  <si>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</si>
  <si>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Пача, ул. Кузовлева дом № 3</t>
  </si>
  <si>
    <t>2012 год</t>
  </si>
  <si>
    <t>итого за 2012г</t>
  </si>
  <si>
    <t>2013 год</t>
  </si>
  <si>
    <t>итого за 2013г</t>
  </si>
  <si>
    <t>-</t>
  </si>
  <si>
    <t>2014 год</t>
  </si>
  <si>
    <t>итого за 2014г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</si>
  <si>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</si>
  <si>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</si>
  <si>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</si>
  <si>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 куб. м.</t>
  </si>
  <si>
    <t>Директор ООО "Жилкомсервис"                                                                                Т. Н. Александрова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</si>
</sst>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%"/>
    <numFmt numFmtId="165" formatCode="#,##0.00;[Red]\-#,##0.00"/>
    <numFmt numFmtId="166" formatCode="0.00;[Red]\-0.00"/>
    <numFmt numFmtId="167" formatCode="0.000"/>
    <numFmt numFmtId="168" formatCode="0.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3" fillId="0" borderId="0"/>
    <xf numFmtId="0" fontId="1" fillId="0" borderId="0"/>
  </cellStyleXfs>
  <cellXfs count="173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0" fillId="0" borderId="10" xfId="0" applyNumberFormat="1" applyFont="1" applyBorder="1"/>
    <xf numFmtId="0" fontId="10" fillId="0" borderId="12" xfId="0" applyFont="1" applyBorder="1"/>
    <xf numFmtId="2" fontId="10" fillId="0" borderId="15" xfId="0" applyNumberFormat="1" applyFont="1" applyBorder="1"/>
    <xf numFmtId="0" fontId="0" fillId="0" borderId="12" xfId="0" applyBorder="1"/>
    <xf numFmtId="0" fontId="0" fillId="0" borderId="17" xfId="0" applyBorder="1"/>
    <xf numFmtId="0" fontId="0" fillId="0" borderId="13" xfId="0" applyBorder="1"/>
    <xf numFmtId="2" fontId="0" fillId="0" borderId="16" xfId="0" applyNumberFormat="1" applyFont="1" applyBorder="1"/>
    <xf numFmtId="0" fontId="9" fillId="0" borderId="12" xfId="0" applyFont="1" applyFill="1" applyBorder="1" applyAlignment="1"/>
    <xf numFmtId="2" fontId="9" fillId="0" borderId="17" xfId="0" applyNumberFormat="1" applyFont="1" applyBorder="1" applyAlignment="1"/>
    <xf numFmtId="2" fontId="9" fillId="0" borderId="13" xfId="0" applyNumberFormat="1" applyFont="1" applyBorder="1" applyAlignment="1"/>
    <xf numFmtId="2" fontId="0" fillId="0" borderId="16" xfId="0" applyNumberFormat="1" applyBorder="1"/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2" fontId="9" fillId="0" borderId="19" xfId="0" applyNumberFormat="1" applyFont="1" applyBorder="1" applyAlignment="1"/>
    <xf numFmtId="2" fontId="9" fillId="0" borderId="20" xfId="0" applyNumberFormat="1" applyFont="1" applyBorder="1" applyAlignment="1"/>
    <xf numFmtId="2" fontId="10" fillId="0" borderId="21" xfId="0" applyNumberFormat="1" applyFont="1" applyBorder="1"/>
    <xf numFmtId="2" fontId="0" fillId="0" borderId="22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2" fillId="0" borderId="0" xfId="9"/>
    <xf numFmtId="0" fontId="12" fillId="0" borderId="0" xfId="9" applyAlignment="1">
      <alignment horizontal="center"/>
    </xf>
    <xf numFmtId="0" fontId="15" fillId="0" borderId="0" xfId="9" applyFont="1" applyAlignment="1">
      <alignment horizontal="right"/>
    </xf>
    <xf numFmtId="2" fontId="9" fillId="0" borderId="13" xfId="9" applyNumberFormat="1" applyFont="1" applyBorder="1"/>
    <xf numFmtId="0" fontId="9" fillId="0" borderId="13" xfId="9" applyFont="1" applyBorder="1"/>
    <xf numFmtId="164" fontId="15" fillId="0" borderId="13" xfId="9" applyNumberFormat="1" applyFont="1" applyBorder="1"/>
    <xf numFmtId="2" fontId="15" fillId="0" borderId="13" xfId="9" applyNumberFormat="1" applyFont="1" applyBorder="1"/>
    <xf numFmtId="2" fontId="15" fillId="0" borderId="13" xfId="9" applyNumberFormat="1" applyFont="1" applyBorder="1" applyAlignment="1"/>
    <xf numFmtId="0" fontId="15" fillId="0" borderId="0" xfId="9" applyFont="1" applyBorder="1" applyAlignment="1"/>
    <xf numFmtId="2" fontId="16" fillId="0" borderId="13" xfId="9" applyNumberFormat="1" applyFont="1" applyBorder="1"/>
    <xf numFmtId="2" fontId="15" fillId="0" borderId="13" xfId="9" applyNumberFormat="1" applyFont="1" applyBorder="1" applyAlignment="1">
      <alignment wrapText="1"/>
    </xf>
    <xf numFmtId="0" fontId="15" fillId="0" borderId="0" xfId="9" applyFont="1"/>
    <xf numFmtId="0" fontId="16" fillId="0" borderId="13" xfId="9" applyFont="1" applyBorder="1" applyAlignment="1">
      <alignment horizontal="center" vertical="center" wrapText="1"/>
    </xf>
    <xf numFmtId="0" fontId="16" fillId="0" borderId="13" xfId="9" applyFont="1" applyBorder="1" applyAlignment="1">
      <alignment horizontal="center" vertical="center"/>
    </xf>
    <xf numFmtId="2" fontId="9" fillId="0" borderId="13" xfId="9" applyNumberFormat="1" applyFont="1" applyBorder="1" applyAlignment="1">
      <alignment horizontal="center"/>
    </xf>
    <xf numFmtId="2" fontId="10" fillId="0" borderId="13" xfId="9" applyNumberFormat="1" applyFont="1" applyBorder="1" applyAlignment="1">
      <alignment horizontal="center"/>
    </xf>
    <xf numFmtId="0" fontId="16" fillId="0" borderId="0" xfId="9" applyFont="1" applyBorder="1" applyAlignment="1">
      <alignment wrapText="1"/>
    </xf>
    <xf numFmtId="2" fontId="16" fillId="0" borderId="0" xfId="9" applyNumberFormat="1" applyFont="1" applyBorder="1" applyAlignment="1">
      <alignment horizontal="center"/>
    </xf>
    <xf numFmtId="2" fontId="16" fillId="0" borderId="13" xfId="9" applyNumberFormat="1" applyFont="1" applyBorder="1" applyAlignment="1">
      <alignment horizontal="center" vertical="center" wrapText="1"/>
    </xf>
    <xf numFmtId="0" fontId="4" fillId="0" borderId="0" xfId="10"/>
    <xf numFmtId="0" fontId="16" fillId="0" borderId="0" xfId="9" applyFont="1" applyBorder="1"/>
    <xf numFmtId="0" fontId="18" fillId="0" borderId="0" xfId="9" applyFont="1"/>
    <xf numFmtId="0" fontId="16" fillId="0" borderId="13" xfId="9" applyFont="1" applyBorder="1" applyAlignment="1">
      <alignment horizontal="center"/>
    </xf>
    <xf numFmtId="164" fontId="16" fillId="0" borderId="13" xfId="9" applyNumberFormat="1" applyFont="1" applyBorder="1"/>
    <xf numFmtId="0" fontId="15" fillId="0" borderId="13" xfId="9" applyFont="1" applyBorder="1" applyAlignment="1">
      <alignment horizontal="left"/>
    </xf>
    <xf numFmtId="0" fontId="15" fillId="0" borderId="13" xfId="9" applyFont="1" applyBorder="1"/>
    <xf numFmtId="164" fontId="12" fillId="0" borderId="13" xfId="9" applyNumberFormat="1" applyBorder="1"/>
    <xf numFmtId="0" fontId="16" fillId="0" borderId="13" xfId="9" applyFont="1" applyBorder="1"/>
    <xf numFmtId="2" fontId="4" fillId="0" borderId="24" xfId="10" applyNumberFormat="1" applyBorder="1" applyAlignment="1">
      <alignment vertical="center"/>
    </xf>
    <xf numFmtId="0" fontId="15" fillId="0" borderId="13" xfId="9" applyFont="1" applyBorder="1" applyAlignment="1">
      <alignment wrapText="1"/>
    </xf>
    <xf numFmtId="0" fontId="18" fillId="0" borderId="13" xfId="9" applyFont="1" applyBorder="1"/>
    <xf numFmtId="2" fontId="18" fillId="0" borderId="13" xfId="9" applyNumberFormat="1" applyFont="1" applyBorder="1"/>
    <xf numFmtId="0" fontId="18" fillId="0" borderId="0" xfId="9" applyFont="1" applyBorder="1"/>
    <xf numFmtId="2" fontId="18" fillId="0" borderId="0" xfId="9" applyNumberFormat="1" applyFont="1" applyBorder="1"/>
    <xf numFmtId="164" fontId="16" fillId="0" borderId="0" xfId="9" applyNumberFormat="1" applyFont="1" applyBorder="1"/>
    <xf numFmtId="0" fontId="3" fillId="0" borderId="0" xfId="11"/>
    <xf numFmtId="0" fontId="3" fillId="0" borderId="13" xfId="11" applyBorder="1"/>
    <xf numFmtId="0" fontId="11" fillId="0" borderId="13" xfId="11" applyFont="1" applyBorder="1" applyAlignment="1">
      <alignment horizontal="center"/>
    </xf>
    <xf numFmtId="0" fontId="11" fillId="0" borderId="13" xfId="11" applyFont="1" applyBorder="1" applyAlignment="1">
      <alignment wrapText="1"/>
    </xf>
    <xf numFmtId="2" fontId="11" fillId="0" borderId="13" xfId="11" applyNumberFormat="1" applyFont="1" applyBorder="1"/>
    <xf numFmtId="0" fontId="11" fillId="0" borderId="0" xfId="11" applyFont="1"/>
    <xf numFmtId="0" fontId="3" fillId="0" borderId="13" xfId="11" applyBorder="1" applyAlignment="1">
      <alignment wrapText="1"/>
    </xf>
    <xf numFmtId="2" fontId="3" fillId="0" borderId="13" xfId="11" applyNumberFormat="1" applyBorder="1"/>
    <xf numFmtId="2" fontId="11" fillId="0" borderId="0" xfId="11" applyNumberFormat="1" applyFont="1"/>
    <xf numFmtId="17" fontId="2" fillId="0" borderId="13" xfId="11" applyNumberFormat="1" applyFont="1" applyBorder="1" applyAlignment="1">
      <alignment horizontal="center"/>
    </xf>
    <xf numFmtId="0" fontId="2" fillId="0" borderId="13" xfId="11" applyFont="1" applyBorder="1" applyAlignment="1">
      <alignment horizontal="center"/>
    </xf>
    <xf numFmtId="2" fontId="10" fillId="0" borderId="13" xfId="9" applyNumberFormat="1" applyFont="1" applyBorder="1"/>
    <xf numFmtId="0" fontId="10" fillId="0" borderId="7" xfId="0" applyFont="1" applyBorder="1"/>
    <xf numFmtId="2" fontId="10" fillId="0" borderId="8" xfId="0" applyNumberFormat="1" applyFont="1" applyBorder="1"/>
    <xf numFmtId="2" fontId="10" fillId="0" borderId="9" xfId="0" applyNumberFormat="1" applyFont="1" applyBorder="1"/>
    <xf numFmtId="2" fontId="10" fillId="0" borderId="31" xfId="0" applyNumberFormat="1" applyFont="1" applyBorder="1"/>
    <xf numFmtId="2" fontId="10" fillId="0" borderId="11" xfId="0" applyNumberFormat="1" applyFont="1" applyBorder="1"/>
    <xf numFmtId="2" fontId="10" fillId="0" borderId="17" xfId="0" applyNumberFormat="1" applyFont="1" applyBorder="1"/>
    <xf numFmtId="2" fontId="10" fillId="0" borderId="13" xfId="0" applyNumberFormat="1" applyFont="1" applyBorder="1"/>
    <xf numFmtId="2" fontId="10" fillId="0" borderId="30" xfId="0" applyNumberFormat="1" applyFont="1" applyBorder="1"/>
    <xf numFmtId="2" fontId="10" fillId="0" borderId="16" xfId="0" applyNumberFormat="1" applyFont="1" applyBorder="1"/>
    <xf numFmtId="0" fontId="0" fillId="0" borderId="30" xfId="0" applyBorder="1"/>
    <xf numFmtId="2" fontId="9" fillId="0" borderId="30" xfId="0" applyNumberFormat="1" applyFont="1" applyBorder="1" applyAlignment="1"/>
    <xf numFmtId="2" fontId="9" fillId="0" borderId="32" xfId="0" applyNumberFormat="1" applyFont="1" applyBorder="1" applyAlignment="1"/>
    <xf numFmtId="0" fontId="20" fillId="0" borderId="0" xfId="0" applyFont="1" applyAlignment="1">
      <alignment horizontal="center" vertical="center" wrapText="1"/>
    </xf>
    <xf numFmtId="0" fontId="0" fillId="0" borderId="0" xfId="0" applyAlignment="1"/>
    <xf numFmtId="0" fontId="21" fillId="0" borderId="13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 vertical="top"/>
    </xf>
    <xf numFmtId="165" fontId="0" fillId="0" borderId="0" xfId="0" applyNumberFormat="1" applyAlignment="1"/>
    <xf numFmtId="2" fontId="0" fillId="0" borderId="0" xfId="0" applyNumberFormat="1"/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166" fontId="0" fillId="0" borderId="13" xfId="0" applyNumberFormat="1" applyBorder="1" applyAlignment="1">
      <alignment horizontal="right" vertical="top"/>
    </xf>
    <xf numFmtId="165" fontId="0" fillId="0" borderId="13" xfId="0" applyNumberFormat="1" applyBorder="1" applyAlignment="1">
      <alignment horizontal="right" vertical="top"/>
    </xf>
    <xf numFmtId="0" fontId="22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wrapText="1"/>
    </xf>
    <xf numFmtId="2" fontId="0" fillId="0" borderId="0" xfId="0" applyNumberFormat="1" applyAlignment="1"/>
    <xf numFmtId="166" fontId="0" fillId="0" borderId="0" xfId="0" applyNumberFormat="1" applyAlignment="1"/>
    <xf numFmtId="166" fontId="22" fillId="0" borderId="13" xfId="0" applyNumberFormat="1" applyFont="1" applyBorder="1" applyAlignment="1">
      <alignment horizontal="right" vertical="top"/>
    </xf>
    <xf numFmtId="2" fontId="9" fillId="0" borderId="13" xfId="9" applyNumberFormat="1" applyFont="1" applyBorder="1" applyAlignment="1">
      <alignment horizontal="right"/>
    </xf>
    <xf numFmtId="2" fontId="9" fillId="0" borderId="13" xfId="9" applyNumberFormat="1" applyFont="1" applyBorder="1" applyAlignment="1">
      <alignment horizontal="center" wrapText="1"/>
    </xf>
    <xf numFmtId="2" fontId="23" fillId="0" borderId="0" xfId="9" applyNumberFormat="1" applyFont="1"/>
    <xf numFmtId="0" fontId="23" fillId="0" borderId="0" xfId="9" applyFont="1"/>
    <xf numFmtId="2" fontId="24" fillId="0" borderId="0" xfId="9" applyNumberFormat="1" applyFont="1"/>
    <xf numFmtId="0" fontId="18" fillId="0" borderId="13" xfId="9" applyFont="1" applyBorder="1" applyAlignment="1">
      <alignment horizontal="center"/>
    </xf>
    <xf numFmtId="0" fontId="16" fillId="0" borderId="13" xfId="9" applyFont="1" applyBorder="1" applyAlignment="1">
      <alignment horizontal="center" vertical="center" wrapText="1"/>
    </xf>
    <xf numFmtId="0" fontId="18" fillId="0" borderId="13" xfId="9" applyFont="1" applyBorder="1" applyAlignment="1">
      <alignment horizontal="center" vertical="center"/>
    </xf>
    <xf numFmtId="0" fontId="16" fillId="0" borderId="30" xfId="9" applyFont="1" applyBorder="1" applyAlignment="1">
      <alignment wrapText="1"/>
    </xf>
    <xf numFmtId="0" fontId="16" fillId="0" borderId="25" xfId="9" applyFont="1" applyBorder="1" applyAlignment="1">
      <alignment wrapText="1"/>
    </xf>
    <xf numFmtId="0" fontId="17" fillId="0" borderId="0" xfId="10" applyFont="1" applyBorder="1" applyAlignment="1">
      <alignment horizontal="left" vertical="center"/>
    </xf>
    <xf numFmtId="2" fontId="9" fillId="0" borderId="30" xfId="9" applyNumberFormat="1" applyFont="1" applyBorder="1" applyAlignment="1">
      <alignment horizontal="left"/>
    </xf>
    <xf numFmtId="2" fontId="9" fillId="0" borderId="14" xfId="9" applyNumberFormat="1" applyFont="1" applyBorder="1" applyAlignment="1">
      <alignment horizontal="left"/>
    </xf>
    <xf numFmtId="2" fontId="9" fillId="0" borderId="25" xfId="9" applyNumberFormat="1" applyFont="1" applyBorder="1" applyAlignment="1">
      <alignment horizontal="left"/>
    </xf>
    <xf numFmtId="2" fontId="10" fillId="0" borderId="30" xfId="9" applyNumberFormat="1" applyFont="1" applyBorder="1" applyAlignment="1">
      <alignment horizontal="left"/>
    </xf>
    <xf numFmtId="2" fontId="10" fillId="0" borderId="14" xfId="9" applyNumberFormat="1" applyFont="1" applyBorder="1" applyAlignment="1">
      <alignment horizontal="left"/>
    </xf>
    <xf numFmtId="2" fontId="10" fillId="0" borderId="25" xfId="9" applyNumberFormat="1" applyFont="1" applyBorder="1" applyAlignment="1">
      <alignment horizontal="left"/>
    </xf>
    <xf numFmtId="0" fontId="18" fillId="0" borderId="0" xfId="9" applyFont="1" applyBorder="1" applyAlignment="1">
      <alignment horizontal="center"/>
    </xf>
    <xf numFmtId="0" fontId="15" fillId="0" borderId="30" xfId="9" applyFont="1" applyBorder="1" applyAlignment="1">
      <alignment wrapText="1"/>
    </xf>
    <xf numFmtId="0" fontId="15" fillId="0" borderId="25" xfId="9" applyFont="1" applyBorder="1" applyAlignment="1">
      <alignment wrapText="1"/>
    </xf>
    <xf numFmtId="0" fontId="15" fillId="0" borderId="30" xfId="9" applyFont="1" applyBorder="1" applyAlignment="1">
      <alignment horizontal="center"/>
    </xf>
    <xf numFmtId="0" fontId="15" fillId="0" borderId="25" xfId="9" applyFont="1" applyBorder="1" applyAlignment="1">
      <alignment horizontal="center"/>
    </xf>
    <xf numFmtId="2" fontId="15" fillId="0" borderId="30" xfId="9" applyNumberFormat="1" applyFont="1" applyBorder="1" applyAlignment="1">
      <alignment horizontal="center"/>
    </xf>
    <xf numFmtId="2" fontId="15" fillId="0" borderId="14" xfId="9" applyNumberFormat="1" applyFont="1" applyBorder="1" applyAlignment="1">
      <alignment horizontal="center"/>
    </xf>
    <xf numFmtId="2" fontId="15" fillId="0" borderId="25" xfId="9" applyNumberFormat="1" applyFont="1" applyBorder="1" applyAlignment="1">
      <alignment horizontal="center"/>
    </xf>
    <xf numFmtId="0" fontId="15" fillId="0" borderId="13" xfId="9" applyFont="1" applyBorder="1" applyAlignment="1">
      <alignment horizontal="left" wrapText="1"/>
    </xf>
    <xf numFmtId="0" fontId="16" fillId="0" borderId="13" xfId="9" applyFont="1" applyBorder="1" applyAlignment="1">
      <alignment horizontal="left" wrapText="1"/>
    </xf>
    <xf numFmtId="0" fontId="16" fillId="0" borderId="26" xfId="9" applyFont="1" applyBorder="1" applyAlignment="1">
      <alignment horizontal="center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  <xf numFmtId="0" fontId="16" fillId="0" borderId="29" xfId="9" applyFont="1" applyBorder="1" applyAlignment="1">
      <alignment horizontal="center" vertical="center"/>
    </xf>
    <xf numFmtId="0" fontId="16" fillId="0" borderId="13" xfId="9" applyFont="1" applyBorder="1" applyAlignment="1">
      <alignment horizontal="center" vertical="center"/>
    </xf>
    <xf numFmtId="0" fontId="13" fillId="0" borderId="0" xfId="9" applyFont="1" applyAlignment="1">
      <alignment horizontal="center" wrapText="1"/>
    </xf>
    <xf numFmtId="0" fontId="14" fillId="0" borderId="0" xfId="10" applyFont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1" fillId="0" borderId="0" xfId="11" applyFont="1" applyBorder="1" applyAlignment="1">
      <alignment horizontal="center"/>
    </xf>
    <xf numFmtId="0" fontId="19" fillId="0" borderId="23" xfId="1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12" applyFont="1" applyAlignment="1">
      <alignment horizontal="center" wrapText="1"/>
    </xf>
    <xf numFmtId="0" fontId="26" fillId="0" borderId="0" xfId="12" applyFont="1"/>
    <xf numFmtId="0" fontId="25" fillId="0" borderId="0" xfId="12" applyFont="1" applyBorder="1" applyAlignment="1">
      <alignment horizontal="center" wrapText="1"/>
    </xf>
    <xf numFmtId="0" fontId="27" fillId="0" borderId="13" xfId="12" applyFont="1" applyBorder="1" applyAlignment="1">
      <alignment horizontal="center" vertical="center"/>
    </xf>
    <xf numFmtId="0" fontId="28" fillId="0" borderId="13" xfId="12" applyFont="1" applyBorder="1" applyAlignment="1">
      <alignment horizontal="center" vertical="center" wrapText="1"/>
    </xf>
    <xf numFmtId="0" fontId="26" fillId="0" borderId="13" xfId="12" applyFont="1" applyBorder="1" applyAlignment="1">
      <alignment horizontal="center" wrapText="1"/>
    </xf>
    <xf numFmtId="0" fontId="27" fillId="0" borderId="13" xfId="12" applyFont="1" applyBorder="1" applyAlignment="1">
      <alignment horizontal="center" vertical="center" wrapText="1"/>
    </xf>
    <xf numFmtId="0" fontId="27" fillId="0" borderId="13" xfId="12" applyFont="1" applyBorder="1" applyAlignment="1">
      <alignment horizontal="center" vertical="center"/>
    </xf>
    <xf numFmtId="167" fontId="26" fillId="0" borderId="13" xfId="12" applyNumberFormat="1" applyFont="1" applyBorder="1" applyAlignment="1">
      <alignment horizontal="center"/>
    </xf>
    <xf numFmtId="167" fontId="27" fillId="0" borderId="13" xfId="12" applyNumberFormat="1" applyFont="1" applyBorder="1" applyAlignment="1">
      <alignment horizontal="center" vertical="center"/>
    </xf>
    <xf numFmtId="167" fontId="28" fillId="0" borderId="13" xfId="12" applyNumberFormat="1" applyFont="1" applyBorder="1" applyAlignment="1">
      <alignment horizontal="center"/>
    </xf>
    <xf numFmtId="0" fontId="25" fillId="0" borderId="0" xfId="12" applyFont="1" applyBorder="1" applyAlignment="1">
      <alignment horizontal="center"/>
    </xf>
    <xf numFmtId="167" fontId="1" fillId="0" borderId="13" xfId="12" applyNumberFormat="1" applyBorder="1" applyAlignment="1">
      <alignment horizontal="center"/>
    </xf>
    <xf numFmtId="0" fontId="26" fillId="0" borderId="13" xfId="12" applyFont="1" applyBorder="1" applyAlignment="1">
      <alignment horizontal="center" vertical="center" wrapText="1"/>
    </xf>
    <xf numFmtId="168" fontId="26" fillId="0" borderId="13" xfId="12" applyNumberFormat="1" applyFont="1" applyBorder="1" applyAlignment="1">
      <alignment horizontal="center"/>
    </xf>
    <xf numFmtId="168" fontId="27" fillId="0" borderId="13" xfId="12" applyNumberFormat="1" applyFont="1" applyBorder="1" applyAlignment="1">
      <alignment horizontal="center" vertical="center"/>
    </xf>
    <xf numFmtId="168" fontId="28" fillId="0" borderId="13" xfId="12" applyNumberFormat="1" applyFont="1" applyBorder="1" applyAlignment="1">
      <alignment horizontal="center"/>
    </xf>
    <xf numFmtId="0" fontId="27" fillId="0" borderId="0" xfId="12" applyFont="1" applyBorder="1" applyAlignment="1">
      <alignment horizontal="center" vertical="center"/>
    </xf>
    <xf numFmtId="168" fontId="27" fillId="0" borderId="0" xfId="12" applyNumberFormat="1" applyFont="1" applyBorder="1" applyAlignment="1">
      <alignment horizontal="center" vertical="center"/>
    </xf>
    <xf numFmtId="168" fontId="28" fillId="0" borderId="0" xfId="12" applyNumberFormat="1" applyFont="1" applyBorder="1" applyAlignment="1">
      <alignment horizontal="center"/>
    </xf>
    <xf numFmtId="0" fontId="26" fillId="0" borderId="0" xfId="12" applyFont="1" applyAlignment="1">
      <alignment horizontal="center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>
      <selection activeCell="F13" sqref="F13:G13"/>
    </sheetView>
  </sheetViews>
  <sheetFormatPr defaultRowHeight="14.25"/>
  <cols>
    <col min="1" max="1" width="30.28515625" style="28" customWidth="1"/>
    <col min="2" max="2" width="15.28515625" style="28" customWidth="1"/>
    <col min="3" max="3" width="13.42578125" style="28" customWidth="1"/>
    <col min="4" max="4" width="12.85546875" style="28" customWidth="1"/>
    <col min="5" max="5" width="13.85546875" style="28" customWidth="1"/>
    <col min="6" max="6" width="11.28515625" style="28" customWidth="1"/>
    <col min="7" max="7" width="15.28515625" style="28" customWidth="1"/>
    <col min="8" max="256" width="9.140625" style="28"/>
    <col min="257" max="257" width="34" style="28" customWidth="1"/>
    <col min="258" max="258" width="14.42578125" style="28" customWidth="1"/>
    <col min="259" max="259" width="12.7109375" style="28" customWidth="1"/>
    <col min="260" max="260" width="12.28515625" style="28" customWidth="1"/>
    <col min="261" max="261" width="11.42578125" style="28" customWidth="1"/>
    <col min="262" max="262" width="9.7109375" style="28" customWidth="1"/>
    <col min="263" max="263" width="15" style="28" customWidth="1"/>
    <col min="264" max="512" width="9.140625" style="28"/>
    <col min="513" max="513" width="34" style="28" customWidth="1"/>
    <col min="514" max="514" width="14.42578125" style="28" customWidth="1"/>
    <col min="515" max="515" width="12.7109375" style="28" customWidth="1"/>
    <col min="516" max="516" width="12.28515625" style="28" customWidth="1"/>
    <col min="517" max="517" width="11.42578125" style="28" customWidth="1"/>
    <col min="518" max="518" width="9.7109375" style="28" customWidth="1"/>
    <col min="519" max="519" width="15" style="28" customWidth="1"/>
    <col min="520" max="768" width="9.140625" style="28"/>
    <col min="769" max="769" width="34" style="28" customWidth="1"/>
    <col min="770" max="770" width="14.42578125" style="28" customWidth="1"/>
    <col min="771" max="771" width="12.7109375" style="28" customWidth="1"/>
    <col min="772" max="772" width="12.28515625" style="28" customWidth="1"/>
    <col min="773" max="773" width="11.42578125" style="28" customWidth="1"/>
    <col min="774" max="774" width="9.7109375" style="28" customWidth="1"/>
    <col min="775" max="775" width="15" style="28" customWidth="1"/>
    <col min="776" max="1024" width="9.140625" style="28"/>
    <col min="1025" max="1025" width="34" style="28" customWidth="1"/>
    <col min="1026" max="1026" width="14.42578125" style="28" customWidth="1"/>
    <col min="1027" max="1027" width="12.7109375" style="28" customWidth="1"/>
    <col min="1028" max="1028" width="12.28515625" style="28" customWidth="1"/>
    <col min="1029" max="1029" width="11.42578125" style="28" customWidth="1"/>
    <col min="1030" max="1030" width="9.7109375" style="28" customWidth="1"/>
    <col min="1031" max="1031" width="15" style="28" customWidth="1"/>
    <col min="1032" max="1280" width="9.140625" style="28"/>
    <col min="1281" max="1281" width="34" style="28" customWidth="1"/>
    <col min="1282" max="1282" width="14.42578125" style="28" customWidth="1"/>
    <col min="1283" max="1283" width="12.7109375" style="28" customWidth="1"/>
    <col min="1284" max="1284" width="12.28515625" style="28" customWidth="1"/>
    <col min="1285" max="1285" width="11.42578125" style="28" customWidth="1"/>
    <col min="1286" max="1286" width="9.7109375" style="28" customWidth="1"/>
    <col min="1287" max="1287" width="15" style="28" customWidth="1"/>
    <col min="1288" max="1536" width="9.140625" style="28"/>
    <col min="1537" max="1537" width="34" style="28" customWidth="1"/>
    <col min="1538" max="1538" width="14.42578125" style="28" customWidth="1"/>
    <col min="1539" max="1539" width="12.7109375" style="28" customWidth="1"/>
    <col min="1540" max="1540" width="12.28515625" style="28" customWidth="1"/>
    <col min="1541" max="1541" width="11.42578125" style="28" customWidth="1"/>
    <col min="1542" max="1542" width="9.7109375" style="28" customWidth="1"/>
    <col min="1543" max="1543" width="15" style="28" customWidth="1"/>
    <col min="1544" max="1792" width="9.140625" style="28"/>
    <col min="1793" max="1793" width="34" style="28" customWidth="1"/>
    <col min="1794" max="1794" width="14.42578125" style="28" customWidth="1"/>
    <col min="1795" max="1795" width="12.7109375" style="28" customWidth="1"/>
    <col min="1796" max="1796" width="12.28515625" style="28" customWidth="1"/>
    <col min="1797" max="1797" width="11.42578125" style="28" customWidth="1"/>
    <col min="1798" max="1798" width="9.7109375" style="28" customWidth="1"/>
    <col min="1799" max="1799" width="15" style="28" customWidth="1"/>
    <col min="1800" max="2048" width="9.140625" style="28"/>
    <col min="2049" max="2049" width="34" style="28" customWidth="1"/>
    <col min="2050" max="2050" width="14.42578125" style="28" customWidth="1"/>
    <col min="2051" max="2051" width="12.7109375" style="28" customWidth="1"/>
    <col min="2052" max="2052" width="12.28515625" style="28" customWidth="1"/>
    <col min="2053" max="2053" width="11.42578125" style="28" customWidth="1"/>
    <col min="2054" max="2054" width="9.7109375" style="28" customWidth="1"/>
    <col min="2055" max="2055" width="15" style="28" customWidth="1"/>
    <col min="2056" max="2304" width="9.140625" style="28"/>
    <col min="2305" max="2305" width="34" style="28" customWidth="1"/>
    <col min="2306" max="2306" width="14.42578125" style="28" customWidth="1"/>
    <col min="2307" max="2307" width="12.7109375" style="28" customWidth="1"/>
    <col min="2308" max="2308" width="12.28515625" style="28" customWidth="1"/>
    <col min="2309" max="2309" width="11.42578125" style="28" customWidth="1"/>
    <col min="2310" max="2310" width="9.7109375" style="28" customWidth="1"/>
    <col min="2311" max="2311" width="15" style="28" customWidth="1"/>
    <col min="2312" max="2560" width="9.140625" style="28"/>
    <col min="2561" max="2561" width="34" style="28" customWidth="1"/>
    <col min="2562" max="2562" width="14.42578125" style="28" customWidth="1"/>
    <col min="2563" max="2563" width="12.7109375" style="28" customWidth="1"/>
    <col min="2564" max="2564" width="12.28515625" style="28" customWidth="1"/>
    <col min="2565" max="2565" width="11.42578125" style="28" customWidth="1"/>
    <col min="2566" max="2566" width="9.7109375" style="28" customWidth="1"/>
    <col min="2567" max="2567" width="15" style="28" customWidth="1"/>
    <col min="2568" max="2816" width="9.140625" style="28"/>
    <col min="2817" max="2817" width="34" style="28" customWidth="1"/>
    <col min="2818" max="2818" width="14.42578125" style="28" customWidth="1"/>
    <col min="2819" max="2819" width="12.7109375" style="28" customWidth="1"/>
    <col min="2820" max="2820" width="12.28515625" style="28" customWidth="1"/>
    <col min="2821" max="2821" width="11.42578125" style="28" customWidth="1"/>
    <col min="2822" max="2822" width="9.7109375" style="28" customWidth="1"/>
    <col min="2823" max="2823" width="15" style="28" customWidth="1"/>
    <col min="2824" max="3072" width="9.140625" style="28"/>
    <col min="3073" max="3073" width="34" style="28" customWidth="1"/>
    <col min="3074" max="3074" width="14.42578125" style="28" customWidth="1"/>
    <col min="3075" max="3075" width="12.7109375" style="28" customWidth="1"/>
    <col min="3076" max="3076" width="12.28515625" style="28" customWidth="1"/>
    <col min="3077" max="3077" width="11.42578125" style="28" customWidth="1"/>
    <col min="3078" max="3078" width="9.7109375" style="28" customWidth="1"/>
    <col min="3079" max="3079" width="15" style="28" customWidth="1"/>
    <col min="3080" max="3328" width="9.140625" style="28"/>
    <col min="3329" max="3329" width="34" style="28" customWidth="1"/>
    <col min="3330" max="3330" width="14.42578125" style="28" customWidth="1"/>
    <col min="3331" max="3331" width="12.7109375" style="28" customWidth="1"/>
    <col min="3332" max="3332" width="12.28515625" style="28" customWidth="1"/>
    <col min="3333" max="3333" width="11.42578125" style="28" customWidth="1"/>
    <col min="3334" max="3334" width="9.7109375" style="28" customWidth="1"/>
    <col min="3335" max="3335" width="15" style="28" customWidth="1"/>
    <col min="3336" max="3584" width="9.140625" style="28"/>
    <col min="3585" max="3585" width="34" style="28" customWidth="1"/>
    <col min="3586" max="3586" width="14.42578125" style="28" customWidth="1"/>
    <col min="3587" max="3587" width="12.7109375" style="28" customWidth="1"/>
    <col min="3588" max="3588" width="12.28515625" style="28" customWidth="1"/>
    <col min="3589" max="3589" width="11.42578125" style="28" customWidth="1"/>
    <col min="3590" max="3590" width="9.7109375" style="28" customWidth="1"/>
    <col min="3591" max="3591" width="15" style="28" customWidth="1"/>
    <col min="3592" max="3840" width="9.140625" style="28"/>
    <col min="3841" max="3841" width="34" style="28" customWidth="1"/>
    <col min="3842" max="3842" width="14.42578125" style="28" customWidth="1"/>
    <col min="3843" max="3843" width="12.7109375" style="28" customWidth="1"/>
    <col min="3844" max="3844" width="12.28515625" style="28" customWidth="1"/>
    <col min="3845" max="3845" width="11.42578125" style="28" customWidth="1"/>
    <col min="3846" max="3846" width="9.7109375" style="28" customWidth="1"/>
    <col min="3847" max="3847" width="15" style="28" customWidth="1"/>
    <col min="3848" max="4096" width="9.140625" style="28"/>
    <col min="4097" max="4097" width="34" style="28" customWidth="1"/>
    <col min="4098" max="4098" width="14.42578125" style="28" customWidth="1"/>
    <col min="4099" max="4099" width="12.7109375" style="28" customWidth="1"/>
    <col min="4100" max="4100" width="12.28515625" style="28" customWidth="1"/>
    <col min="4101" max="4101" width="11.42578125" style="28" customWidth="1"/>
    <col min="4102" max="4102" width="9.7109375" style="28" customWidth="1"/>
    <col min="4103" max="4103" width="15" style="28" customWidth="1"/>
    <col min="4104" max="4352" width="9.140625" style="28"/>
    <col min="4353" max="4353" width="34" style="28" customWidth="1"/>
    <col min="4354" max="4354" width="14.42578125" style="28" customWidth="1"/>
    <col min="4355" max="4355" width="12.7109375" style="28" customWidth="1"/>
    <col min="4356" max="4356" width="12.28515625" style="28" customWidth="1"/>
    <col min="4357" max="4357" width="11.42578125" style="28" customWidth="1"/>
    <col min="4358" max="4358" width="9.7109375" style="28" customWidth="1"/>
    <col min="4359" max="4359" width="15" style="28" customWidth="1"/>
    <col min="4360" max="4608" width="9.140625" style="28"/>
    <col min="4609" max="4609" width="34" style="28" customWidth="1"/>
    <col min="4610" max="4610" width="14.42578125" style="28" customWidth="1"/>
    <col min="4611" max="4611" width="12.7109375" style="28" customWidth="1"/>
    <col min="4612" max="4612" width="12.28515625" style="28" customWidth="1"/>
    <col min="4613" max="4613" width="11.42578125" style="28" customWidth="1"/>
    <col min="4614" max="4614" width="9.7109375" style="28" customWidth="1"/>
    <col min="4615" max="4615" width="15" style="28" customWidth="1"/>
    <col min="4616" max="4864" width="9.140625" style="28"/>
    <col min="4865" max="4865" width="34" style="28" customWidth="1"/>
    <col min="4866" max="4866" width="14.42578125" style="28" customWidth="1"/>
    <col min="4867" max="4867" width="12.7109375" style="28" customWidth="1"/>
    <col min="4868" max="4868" width="12.28515625" style="28" customWidth="1"/>
    <col min="4869" max="4869" width="11.42578125" style="28" customWidth="1"/>
    <col min="4870" max="4870" width="9.7109375" style="28" customWidth="1"/>
    <col min="4871" max="4871" width="15" style="28" customWidth="1"/>
    <col min="4872" max="5120" width="9.140625" style="28"/>
    <col min="5121" max="5121" width="34" style="28" customWidth="1"/>
    <col min="5122" max="5122" width="14.42578125" style="28" customWidth="1"/>
    <col min="5123" max="5123" width="12.7109375" style="28" customWidth="1"/>
    <col min="5124" max="5124" width="12.28515625" style="28" customWidth="1"/>
    <col min="5125" max="5125" width="11.42578125" style="28" customWidth="1"/>
    <col min="5126" max="5126" width="9.7109375" style="28" customWidth="1"/>
    <col min="5127" max="5127" width="15" style="28" customWidth="1"/>
    <col min="5128" max="5376" width="9.140625" style="28"/>
    <col min="5377" max="5377" width="34" style="28" customWidth="1"/>
    <col min="5378" max="5378" width="14.42578125" style="28" customWidth="1"/>
    <col min="5379" max="5379" width="12.7109375" style="28" customWidth="1"/>
    <col min="5380" max="5380" width="12.28515625" style="28" customWidth="1"/>
    <col min="5381" max="5381" width="11.42578125" style="28" customWidth="1"/>
    <col min="5382" max="5382" width="9.7109375" style="28" customWidth="1"/>
    <col min="5383" max="5383" width="15" style="28" customWidth="1"/>
    <col min="5384" max="5632" width="9.140625" style="28"/>
    <col min="5633" max="5633" width="34" style="28" customWidth="1"/>
    <col min="5634" max="5634" width="14.42578125" style="28" customWidth="1"/>
    <col min="5635" max="5635" width="12.7109375" style="28" customWidth="1"/>
    <col min="5636" max="5636" width="12.28515625" style="28" customWidth="1"/>
    <col min="5637" max="5637" width="11.42578125" style="28" customWidth="1"/>
    <col min="5638" max="5638" width="9.7109375" style="28" customWidth="1"/>
    <col min="5639" max="5639" width="15" style="28" customWidth="1"/>
    <col min="5640" max="5888" width="9.140625" style="28"/>
    <col min="5889" max="5889" width="34" style="28" customWidth="1"/>
    <col min="5890" max="5890" width="14.42578125" style="28" customWidth="1"/>
    <col min="5891" max="5891" width="12.7109375" style="28" customWidth="1"/>
    <col min="5892" max="5892" width="12.28515625" style="28" customWidth="1"/>
    <col min="5893" max="5893" width="11.42578125" style="28" customWidth="1"/>
    <col min="5894" max="5894" width="9.7109375" style="28" customWidth="1"/>
    <col min="5895" max="5895" width="15" style="28" customWidth="1"/>
    <col min="5896" max="6144" width="9.140625" style="28"/>
    <col min="6145" max="6145" width="34" style="28" customWidth="1"/>
    <col min="6146" max="6146" width="14.42578125" style="28" customWidth="1"/>
    <col min="6147" max="6147" width="12.7109375" style="28" customWidth="1"/>
    <col min="6148" max="6148" width="12.28515625" style="28" customWidth="1"/>
    <col min="6149" max="6149" width="11.42578125" style="28" customWidth="1"/>
    <col min="6150" max="6150" width="9.7109375" style="28" customWidth="1"/>
    <col min="6151" max="6151" width="15" style="28" customWidth="1"/>
    <col min="6152" max="6400" width="9.140625" style="28"/>
    <col min="6401" max="6401" width="34" style="28" customWidth="1"/>
    <col min="6402" max="6402" width="14.42578125" style="28" customWidth="1"/>
    <col min="6403" max="6403" width="12.7109375" style="28" customWidth="1"/>
    <col min="6404" max="6404" width="12.28515625" style="28" customWidth="1"/>
    <col min="6405" max="6405" width="11.42578125" style="28" customWidth="1"/>
    <col min="6406" max="6406" width="9.7109375" style="28" customWidth="1"/>
    <col min="6407" max="6407" width="15" style="28" customWidth="1"/>
    <col min="6408" max="6656" width="9.140625" style="28"/>
    <col min="6657" max="6657" width="34" style="28" customWidth="1"/>
    <col min="6658" max="6658" width="14.42578125" style="28" customWidth="1"/>
    <col min="6659" max="6659" width="12.7109375" style="28" customWidth="1"/>
    <col min="6660" max="6660" width="12.28515625" style="28" customWidth="1"/>
    <col min="6661" max="6661" width="11.42578125" style="28" customWidth="1"/>
    <col min="6662" max="6662" width="9.7109375" style="28" customWidth="1"/>
    <col min="6663" max="6663" width="15" style="28" customWidth="1"/>
    <col min="6664" max="6912" width="9.140625" style="28"/>
    <col min="6913" max="6913" width="34" style="28" customWidth="1"/>
    <col min="6914" max="6914" width="14.42578125" style="28" customWidth="1"/>
    <col min="6915" max="6915" width="12.7109375" style="28" customWidth="1"/>
    <col min="6916" max="6916" width="12.28515625" style="28" customWidth="1"/>
    <col min="6917" max="6917" width="11.42578125" style="28" customWidth="1"/>
    <col min="6918" max="6918" width="9.7109375" style="28" customWidth="1"/>
    <col min="6919" max="6919" width="15" style="28" customWidth="1"/>
    <col min="6920" max="7168" width="9.140625" style="28"/>
    <col min="7169" max="7169" width="34" style="28" customWidth="1"/>
    <col min="7170" max="7170" width="14.42578125" style="28" customWidth="1"/>
    <col min="7171" max="7171" width="12.7109375" style="28" customWidth="1"/>
    <col min="7172" max="7172" width="12.28515625" style="28" customWidth="1"/>
    <col min="7173" max="7173" width="11.42578125" style="28" customWidth="1"/>
    <col min="7174" max="7174" width="9.7109375" style="28" customWidth="1"/>
    <col min="7175" max="7175" width="15" style="28" customWidth="1"/>
    <col min="7176" max="7424" width="9.140625" style="28"/>
    <col min="7425" max="7425" width="34" style="28" customWidth="1"/>
    <col min="7426" max="7426" width="14.42578125" style="28" customWidth="1"/>
    <col min="7427" max="7427" width="12.7109375" style="28" customWidth="1"/>
    <col min="7428" max="7428" width="12.28515625" style="28" customWidth="1"/>
    <col min="7429" max="7429" width="11.42578125" style="28" customWidth="1"/>
    <col min="7430" max="7430" width="9.7109375" style="28" customWidth="1"/>
    <col min="7431" max="7431" width="15" style="28" customWidth="1"/>
    <col min="7432" max="7680" width="9.140625" style="28"/>
    <col min="7681" max="7681" width="34" style="28" customWidth="1"/>
    <col min="7682" max="7682" width="14.42578125" style="28" customWidth="1"/>
    <col min="7683" max="7683" width="12.7109375" style="28" customWidth="1"/>
    <col min="7684" max="7684" width="12.28515625" style="28" customWidth="1"/>
    <col min="7685" max="7685" width="11.42578125" style="28" customWidth="1"/>
    <col min="7686" max="7686" width="9.7109375" style="28" customWidth="1"/>
    <col min="7687" max="7687" width="15" style="28" customWidth="1"/>
    <col min="7688" max="7936" width="9.140625" style="28"/>
    <col min="7937" max="7937" width="34" style="28" customWidth="1"/>
    <col min="7938" max="7938" width="14.42578125" style="28" customWidth="1"/>
    <col min="7939" max="7939" width="12.7109375" style="28" customWidth="1"/>
    <col min="7940" max="7940" width="12.28515625" style="28" customWidth="1"/>
    <col min="7941" max="7941" width="11.42578125" style="28" customWidth="1"/>
    <col min="7942" max="7942" width="9.7109375" style="28" customWidth="1"/>
    <col min="7943" max="7943" width="15" style="28" customWidth="1"/>
    <col min="7944" max="8192" width="9.140625" style="28"/>
    <col min="8193" max="8193" width="34" style="28" customWidth="1"/>
    <col min="8194" max="8194" width="14.42578125" style="28" customWidth="1"/>
    <col min="8195" max="8195" width="12.7109375" style="28" customWidth="1"/>
    <col min="8196" max="8196" width="12.28515625" style="28" customWidth="1"/>
    <col min="8197" max="8197" width="11.42578125" style="28" customWidth="1"/>
    <col min="8198" max="8198" width="9.7109375" style="28" customWidth="1"/>
    <col min="8199" max="8199" width="15" style="28" customWidth="1"/>
    <col min="8200" max="8448" width="9.140625" style="28"/>
    <col min="8449" max="8449" width="34" style="28" customWidth="1"/>
    <col min="8450" max="8450" width="14.42578125" style="28" customWidth="1"/>
    <col min="8451" max="8451" width="12.7109375" style="28" customWidth="1"/>
    <col min="8452" max="8452" width="12.28515625" style="28" customWidth="1"/>
    <col min="8453" max="8453" width="11.42578125" style="28" customWidth="1"/>
    <col min="8454" max="8454" width="9.7109375" style="28" customWidth="1"/>
    <col min="8455" max="8455" width="15" style="28" customWidth="1"/>
    <col min="8456" max="8704" width="9.140625" style="28"/>
    <col min="8705" max="8705" width="34" style="28" customWidth="1"/>
    <col min="8706" max="8706" width="14.42578125" style="28" customWidth="1"/>
    <col min="8707" max="8707" width="12.7109375" style="28" customWidth="1"/>
    <col min="8708" max="8708" width="12.28515625" style="28" customWidth="1"/>
    <col min="8709" max="8709" width="11.42578125" style="28" customWidth="1"/>
    <col min="8710" max="8710" width="9.7109375" style="28" customWidth="1"/>
    <col min="8711" max="8711" width="15" style="28" customWidth="1"/>
    <col min="8712" max="8960" width="9.140625" style="28"/>
    <col min="8961" max="8961" width="34" style="28" customWidth="1"/>
    <col min="8962" max="8962" width="14.42578125" style="28" customWidth="1"/>
    <col min="8963" max="8963" width="12.7109375" style="28" customWidth="1"/>
    <col min="8964" max="8964" width="12.28515625" style="28" customWidth="1"/>
    <col min="8965" max="8965" width="11.42578125" style="28" customWidth="1"/>
    <col min="8966" max="8966" width="9.7109375" style="28" customWidth="1"/>
    <col min="8967" max="8967" width="15" style="28" customWidth="1"/>
    <col min="8968" max="9216" width="9.140625" style="28"/>
    <col min="9217" max="9217" width="34" style="28" customWidth="1"/>
    <col min="9218" max="9218" width="14.42578125" style="28" customWidth="1"/>
    <col min="9219" max="9219" width="12.7109375" style="28" customWidth="1"/>
    <col min="9220" max="9220" width="12.28515625" style="28" customWidth="1"/>
    <col min="9221" max="9221" width="11.42578125" style="28" customWidth="1"/>
    <col min="9222" max="9222" width="9.7109375" style="28" customWidth="1"/>
    <col min="9223" max="9223" width="15" style="28" customWidth="1"/>
    <col min="9224" max="9472" width="9.140625" style="28"/>
    <col min="9473" max="9473" width="34" style="28" customWidth="1"/>
    <col min="9474" max="9474" width="14.42578125" style="28" customWidth="1"/>
    <col min="9475" max="9475" width="12.7109375" style="28" customWidth="1"/>
    <col min="9476" max="9476" width="12.28515625" style="28" customWidth="1"/>
    <col min="9477" max="9477" width="11.42578125" style="28" customWidth="1"/>
    <col min="9478" max="9478" width="9.7109375" style="28" customWidth="1"/>
    <col min="9479" max="9479" width="15" style="28" customWidth="1"/>
    <col min="9480" max="9728" width="9.140625" style="28"/>
    <col min="9729" max="9729" width="34" style="28" customWidth="1"/>
    <col min="9730" max="9730" width="14.42578125" style="28" customWidth="1"/>
    <col min="9731" max="9731" width="12.7109375" style="28" customWidth="1"/>
    <col min="9732" max="9732" width="12.28515625" style="28" customWidth="1"/>
    <col min="9733" max="9733" width="11.42578125" style="28" customWidth="1"/>
    <col min="9734" max="9734" width="9.7109375" style="28" customWidth="1"/>
    <col min="9735" max="9735" width="15" style="28" customWidth="1"/>
    <col min="9736" max="9984" width="9.140625" style="28"/>
    <col min="9985" max="9985" width="34" style="28" customWidth="1"/>
    <col min="9986" max="9986" width="14.42578125" style="28" customWidth="1"/>
    <col min="9987" max="9987" width="12.7109375" style="28" customWidth="1"/>
    <col min="9988" max="9988" width="12.28515625" style="28" customWidth="1"/>
    <col min="9989" max="9989" width="11.42578125" style="28" customWidth="1"/>
    <col min="9990" max="9990" width="9.7109375" style="28" customWidth="1"/>
    <col min="9991" max="9991" width="15" style="28" customWidth="1"/>
    <col min="9992" max="10240" width="9.140625" style="28"/>
    <col min="10241" max="10241" width="34" style="28" customWidth="1"/>
    <col min="10242" max="10242" width="14.42578125" style="28" customWidth="1"/>
    <col min="10243" max="10243" width="12.7109375" style="28" customWidth="1"/>
    <col min="10244" max="10244" width="12.28515625" style="28" customWidth="1"/>
    <col min="10245" max="10245" width="11.42578125" style="28" customWidth="1"/>
    <col min="10246" max="10246" width="9.7109375" style="28" customWidth="1"/>
    <col min="10247" max="10247" width="15" style="28" customWidth="1"/>
    <col min="10248" max="10496" width="9.140625" style="28"/>
    <col min="10497" max="10497" width="34" style="28" customWidth="1"/>
    <col min="10498" max="10498" width="14.42578125" style="28" customWidth="1"/>
    <col min="10499" max="10499" width="12.7109375" style="28" customWidth="1"/>
    <col min="10500" max="10500" width="12.28515625" style="28" customWidth="1"/>
    <col min="10501" max="10501" width="11.42578125" style="28" customWidth="1"/>
    <col min="10502" max="10502" width="9.7109375" style="28" customWidth="1"/>
    <col min="10503" max="10503" width="15" style="28" customWidth="1"/>
    <col min="10504" max="10752" width="9.140625" style="28"/>
    <col min="10753" max="10753" width="34" style="28" customWidth="1"/>
    <col min="10754" max="10754" width="14.42578125" style="28" customWidth="1"/>
    <col min="10755" max="10755" width="12.7109375" style="28" customWidth="1"/>
    <col min="10756" max="10756" width="12.28515625" style="28" customWidth="1"/>
    <col min="10757" max="10757" width="11.42578125" style="28" customWidth="1"/>
    <col min="10758" max="10758" width="9.7109375" style="28" customWidth="1"/>
    <col min="10759" max="10759" width="15" style="28" customWidth="1"/>
    <col min="10760" max="11008" width="9.140625" style="28"/>
    <col min="11009" max="11009" width="34" style="28" customWidth="1"/>
    <col min="11010" max="11010" width="14.42578125" style="28" customWidth="1"/>
    <col min="11011" max="11011" width="12.7109375" style="28" customWidth="1"/>
    <col min="11012" max="11012" width="12.28515625" style="28" customWidth="1"/>
    <col min="11013" max="11013" width="11.42578125" style="28" customWidth="1"/>
    <col min="11014" max="11014" width="9.7109375" style="28" customWidth="1"/>
    <col min="11015" max="11015" width="15" style="28" customWidth="1"/>
    <col min="11016" max="11264" width="9.140625" style="28"/>
    <col min="11265" max="11265" width="34" style="28" customWidth="1"/>
    <col min="11266" max="11266" width="14.42578125" style="28" customWidth="1"/>
    <col min="11267" max="11267" width="12.7109375" style="28" customWidth="1"/>
    <col min="11268" max="11268" width="12.28515625" style="28" customWidth="1"/>
    <col min="11269" max="11269" width="11.42578125" style="28" customWidth="1"/>
    <col min="11270" max="11270" width="9.7109375" style="28" customWidth="1"/>
    <col min="11271" max="11271" width="15" style="28" customWidth="1"/>
    <col min="11272" max="11520" width="9.140625" style="28"/>
    <col min="11521" max="11521" width="34" style="28" customWidth="1"/>
    <col min="11522" max="11522" width="14.42578125" style="28" customWidth="1"/>
    <col min="11523" max="11523" width="12.7109375" style="28" customWidth="1"/>
    <col min="11524" max="11524" width="12.28515625" style="28" customWidth="1"/>
    <col min="11525" max="11525" width="11.42578125" style="28" customWidth="1"/>
    <col min="11526" max="11526" width="9.7109375" style="28" customWidth="1"/>
    <col min="11527" max="11527" width="15" style="28" customWidth="1"/>
    <col min="11528" max="11776" width="9.140625" style="28"/>
    <col min="11777" max="11777" width="34" style="28" customWidth="1"/>
    <col min="11778" max="11778" width="14.42578125" style="28" customWidth="1"/>
    <col min="11779" max="11779" width="12.7109375" style="28" customWidth="1"/>
    <col min="11780" max="11780" width="12.28515625" style="28" customWidth="1"/>
    <col min="11781" max="11781" width="11.42578125" style="28" customWidth="1"/>
    <col min="11782" max="11782" width="9.7109375" style="28" customWidth="1"/>
    <col min="11783" max="11783" width="15" style="28" customWidth="1"/>
    <col min="11784" max="12032" width="9.140625" style="28"/>
    <col min="12033" max="12033" width="34" style="28" customWidth="1"/>
    <col min="12034" max="12034" width="14.42578125" style="28" customWidth="1"/>
    <col min="12035" max="12035" width="12.7109375" style="28" customWidth="1"/>
    <col min="12036" max="12036" width="12.28515625" style="28" customWidth="1"/>
    <col min="12037" max="12037" width="11.42578125" style="28" customWidth="1"/>
    <col min="12038" max="12038" width="9.7109375" style="28" customWidth="1"/>
    <col min="12039" max="12039" width="15" style="28" customWidth="1"/>
    <col min="12040" max="12288" width="9.140625" style="28"/>
    <col min="12289" max="12289" width="34" style="28" customWidth="1"/>
    <col min="12290" max="12290" width="14.42578125" style="28" customWidth="1"/>
    <col min="12291" max="12291" width="12.7109375" style="28" customWidth="1"/>
    <col min="12292" max="12292" width="12.28515625" style="28" customWidth="1"/>
    <col min="12293" max="12293" width="11.42578125" style="28" customWidth="1"/>
    <col min="12294" max="12294" width="9.7109375" style="28" customWidth="1"/>
    <col min="12295" max="12295" width="15" style="28" customWidth="1"/>
    <col min="12296" max="12544" width="9.140625" style="28"/>
    <col min="12545" max="12545" width="34" style="28" customWidth="1"/>
    <col min="12546" max="12546" width="14.42578125" style="28" customWidth="1"/>
    <col min="12547" max="12547" width="12.7109375" style="28" customWidth="1"/>
    <col min="12548" max="12548" width="12.28515625" style="28" customWidth="1"/>
    <col min="12549" max="12549" width="11.42578125" style="28" customWidth="1"/>
    <col min="12550" max="12550" width="9.7109375" style="28" customWidth="1"/>
    <col min="12551" max="12551" width="15" style="28" customWidth="1"/>
    <col min="12552" max="12800" width="9.140625" style="28"/>
    <col min="12801" max="12801" width="34" style="28" customWidth="1"/>
    <col min="12802" max="12802" width="14.42578125" style="28" customWidth="1"/>
    <col min="12803" max="12803" width="12.7109375" style="28" customWidth="1"/>
    <col min="12804" max="12804" width="12.28515625" style="28" customWidth="1"/>
    <col min="12805" max="12805" width="11.42578125" style="28" customWidth="1"/>
    <col min="12806" max="12806" width="9.7109375" style="28" customWidth="1"/>
    <col min="12807" max="12807" width="15" style="28" customWidth="1"/>
    <col min="12808" max="13056" width="9.140625" style="28"/>
    <col min="13057" max="13057" width="34" style="28" customWidth="1"/>
    <col min="13058" max="13058" width="14.42578125" style="28" customWidth="1"/>
    <col min="13059" max="13059" width="12.7109375" style="28" customWidth="1"/>
    <col min="13060" max="13060" width="12.28515625" style="28" customWidth="1"/>
    <col min="13061" max="13061" width="11.42578125" style="28" customWidth="1"/>
    <col min="13062" max="13062" width="9.7109375" style="28" customWidth="1"/>
    <col min="13063" max="13063" width="15" style="28" customWidth="1"/>
    <col min="13064" max="13312" width="9.140625" style="28"/>
    <col min="13313" max="13313" width="34" style="28" customWidth="1"/>
    <col min="13314" max="13314" width="14.42578125" style="28" customWidth="1"/>
    <col min="13315" max="13315" width="12.7109375" style="28" customWidth="1"/>
    <col min="13316" max="13316" width="12.28515625" style="28" customWidth="1"/>
    <col min="13317" max="13317" width="11.42578125" style="28" customWidth="1"/>
    <col min="13318" max="13318" width="9.7109375" style="28" customWidth="1"/>
    <col min="13319" max="13319" width="15" style="28" customWidth="1"/>
    <col min="13320" max="13568" width="9.140625" style="28"/>
    <col min="13569" max="13569" width="34" style="28" customWidth="1"/>
    <col min="13570" max="13570" width="14.42578125" style="28" customWidth="1"/>
    <col min="13571" max="13571" width="12.7109375" style="28" customWidth="1"/>
    <col min="13572" max="13572" width="12.28515625" style="28" customWidth="1"/>
    <col min="13573" max="13573" width="11.42578125" style="28" customWidth="1"/>
    <col min="13574" max="13574" width="9.7109375" style="28" customWidth="1"/>
    <col min="13575" max="13575" width="15" style="28" customWidth="1"/>
    <col min="13576" max="13824" width="9.140625" style="28"/>
    <col min="13825" max="13825" width="34" style="28" customWidth="1"/>
    <col min="13826" max="13826" width="14.42578125" style="28" customWidth="1"/>
    <col min="13827" max="13827" width="12.7109375" style="28" customWidth="1"/>
    <col min="13828" max="13828" width="12.28515625" style="28" customWidth="1"/>
    <col min="13829" max="13829" width="11.42578125" style="28" customWidth="1"/>
    <col min="13830" max="13830" width="9.7109375" style="28" customWidth="1"/>
    <col min="13831" max="13831" width="15" style="28" customWidth="1"/>
    <col min="13832" max="14080" width="9.140625" style="28"/>
    <col min="14081" max="14081" width="34" style="28" customWidth="1"/>
    <col min="14082" max="14082" width="14.42578125" style="28" customWidth="1"/>
    <col min="14083" max="14083" width="12.7109375" style="28" customWidth="1"/>
    <col min="14084" max="14084" width="12.28515625" style="28" customWidth="1"/>
    <col min="14085" max="14085" width="11.42578125" style="28" customWidth="1"/>
    <col min="14086" max="14086" width="9.7109375" style="28" customWidth="1"/>
    <col min="14087" max="14087" width="15" style="28" customWidth="1"/>
    <col min="14088" max="14336" width="9.140625" style="28"/>
    <col min="14337" max="14337" width="34" style="28" customWidth="1"/>
    <col min="14338" max="14338" width="14.42578125" style="28" customWidth="1"/>
    <col min="14339" max="14339" width="12.7109375" style="28" customWidth="1"/>
    <col min="14340" max="14340" width="12.28515625" style="28" customWidth="1"/>
    <col min="14341" max="14341" width="11.42578125" style="28" customWidth="1"/>
    <col min="14342" max="14342" width="9.7109375" style="28" customWidth="1"/>
    <col min="14343" max="14343" width="15" style="28" customWidth="1"/>
    <col min="14344" max="14592" width="9.140625" style="28"/>
    <col min="14593" max="14593" width="34" style="28" customWidth="1"/>
    <col min="14594" max="14594" width="14.42578125" style="28" customWidth="1"/>
    <col min="14595" max="14595" width="12.7109375" style="28" customWidth="1"/>
    <col min="14596" max="14596" width="12.28515625" style="28" customWidth="1"/>
    <col min="14597" max="14597" width="11.42578125" style="28" customWidth="1"/>
    <col min="14598" max="14598" width="9.7109375" style="28" customWidth="1"/>
    <col min="14599" max="14599" width="15" style="28" customWidth="1"/>
    <col min="14600" max="14848" width="9.140625" style="28"/>
    <col min="14849" max="14849" width="34" style="28" customWidth="1"/>
    <col min="14850" max="14850" width="14.42578125" style="28" customWidth="1"/>
    <col min="14851" max="14851" width="12.7109375" style="28" customWidth="1"/>
    <col min="14852" max="14852" width="12.28515625" style="28" customWidth="1"/>
    <col min="14853" max="14853" width="11.42578125" style="28" customWidth="1"/>
    <col min="14854" max="14854" width="9.7109375" style="28" customWidth="1"/>
    <col min="14855" max="14855" width="15" style="28" customWidth="1"/>
    <col min="14856" max="15104" width="9.140625" style="28"/>
    <col min="15105" max="15105" width="34" style="28" customWidth="1"/>
    <col min="15106" max="15106" width="14.42578125" style="28" customWidth="1"/>
    <col min="15107" max="15107" width="12.7109375" style="28" customWidth="1"/>
    <col min="15108" max="15108" width="12.28515625" style="28" customWidth="1"/>
    <col min="15109" max="15109" width="11.42578125" style="28" customWidth="1"/>
    <col min="15110" max="15110" width="9.7109375" style="28" customWidth="1"/>
    <col min="15111" max="15111" width="15" style="28" customWidth="1"/>
    <col min="15112" max="15360" width="9.140625" style="28"/>
    <col min="15361" max="15361" width="34" style="28" customWidth="1"/>
    <col min="15362" max="15362" width="14.42578125" style="28" customWidth="1"/>
    <col min="15363" max="15363" width="12.7109375" style="28" customWidth="1"/>
    <col min="15364" max="15364" width="12.28515625" style="28" customWidth="1"/>
    <col min="15365" max="15365" width="11.42578125" style="28" customWidth="1"/>
    <col min="15366" max="15366" width="9.7109375" style="28" customWidth="1"/>
    <col min="15367" max="15367" width="15" style="28" customWidth="1"/>
    <col min="15368" max="15616" width="9.140625" style="28"/>
    <col min="15617" max="15617" width="34" style="28" customWidth="1"/>
    <col min="15618" max="15618" width="14.42578125" style="28" customWidth="1"/>
    <col min="15619" max="15619" width="12.7109375" style="28" customWidth="1"/>
    <col min="15620" max="15620" width="12.28515625" style="28" customWidth="1"/>
    <col min="15621" max="15621" width="11.42578125" style="28" customWidth="1"/>
    <col min="15622" max="15622" width="9.7109375" style="28" customWidth="1"/>
    <col min="15623" max="15623" width="15" style="28" customWidth="1"/>
    <col min="15624" max="15872" width="9.140625" style="28"/>
    <col min="15873" max="15873" width="34" style="28" customWidth="1"/>
    <col min="15874" max="15874" width="14.42578125" style="28" customWidth="1"/>
    <col min="15875" max="15875" width="12.7109375" style="28" customWidth="1"/>
    <col min="15876" max="15876" width="12.28515625" style="28" customWidth="1"/>
    <col min="15877" max="15877" width="11.42578125" style="28" customWidth="1"/>
    <col min="15878" max="15878" width="9.7109375" style="28" customWidth="1"/>
    <col min="15879" max="15879" width="15" style="28" customWidth="1"/>
    <col min="15880" max="16128" width="9.140625" style="28"/>
    <col min="16129" max="16129" width="34" style="28" customWidth="1"/>
    <col min="16130" max="16130" width="14.42578125" style="28" customWidth="1"/>
    <col min="16131" max="16131" width="12.7109375" style="28" customWidth="1"/>
    <col min="16132" max="16132" width="12.28515625" style="28" customWidth="1"/>
    <col min="16133" max="16133" width="11.42578125" style="28" customWidth="1"/>
    <col min="16134" max="16134" width="9.7109375" style="28" customWidth="1"/>
    <col min="16135" max="16135" width="15" style="28" customWidth="1"/>
    <col min="16136" max="16384" width="9.140625" style="28"/>
  </cols>
  <sheetData>
    <row r="1" spans="1:7" ht="15.75" customHeight="1">
      <c r="A1" s="137" t="s">
        <v>42</v>
      </c>
      <c r="B1" s="137"/>
      <c r="C1" s="137"/>
      <c r="D1" s="137"/>
      <c r="E1" s="137"/>
      <c r="F1" s="137"/>
      <c r="G1" s="137"/>
    </row>
    <row r="2" spans="1:7" ht="18.75" customHeight="1">
      <c r="A2" s="138" t="s">
        <v>43</v>
      </c>
      <c r="B2" s="138"/>
      <c r="C2" s="138"/>
      <c r="D2" s="138"/>
      <c r="E2" s="138"/>
      <c r="F2" s="138"/>
      <c r="G2" s="138"/>
    </row>
    <row r="3" spans="1:7" ht="20.25" customHeight="1">
      <c r="A3" s="138" t="s">
        <v>44</v>
      </c>
      <c r="B3" s="138"/>
      <c r="C3" s="138"/>
      <c r="D3" s="138"/>
      <c r="E3" s="138"/>
      <c r="F3" s="138"/>
      <c r="G3" s="138"/>
    </row>
    <row r="4" spans="1:7" ht="51" customHeight="1">
      <c r="A4" s="138" t="s">
        <v>100</v>
      </c>
      <c r="B4" s="138"/>
      <c r="C4" s="138"/>
      <c r="D4" s="138"/>
      <c r="E4" s="138"/>
      <c r="F4" s="138"/>
      <c r="G4" s="138"/>
    </row>
    <row r="5" spans="1:7">
      <c r="A5" s="29"/>
      <c r="B5" s="29"/>
      <c r="C5" s="29"/>
      <c r="D5" s="30" t="s">
        <v>45</v>
      </c>
      <c r="E5" s="29"/>
    </row>
    <row r="6" spans="1:7" ht="24.75" customHeight="1">
      <c r="A6" s="130" t="s">
        <v>101</v>
      </c>
      <c r="B6" s="130"/>
      <c r="C6" s="130"/>
      <c r="D6" s="130"/>
      <c r="E6" s="31">
        <v>46353.700000000012</v>
      </c>
      <c r="G6" s="39"/>
    </row>
    <row r="7" spans="1:7" ht="18" customHeight="1">
      <c r="A7" s="130" t="s">
        <v>102</v>
      </c>
      <c r="B7" s="130"/>
      <c r="C7" s="130"/>
      <c r="D7" s="130"/>
      <c r="E7" s="32">
        <v>107723.76</v>
      </c>
      <c r="G7" s="39"/>
    </row>
    <row r="8" spans="1:7" ht="17.25" customHeight="1">
      <c r="A8" s="130" t="s">
        <v>103</v>
      </c>
      <c r="B8" s="130"/>
      <c r="C8" s="130"/>
      <c r="D8" s="130"/>
      <c r="E8" s="32">
        <v>113322.61000000002</v>
      </c>
      <c r="G8" s="39"/>
    </row>
    <row r="9" spans="1:7">
      <c r="A9" s="130" t="s">
        <v>104</v>
      </c>
      <c r="B9" s="130"/>
      <c r="C9" s="130"/>
      <c r="D9" s="130"/>
      <c r="E9" s="33">
        <f>E8/E7</f>
        <v>1.051974142009154</v>
      </c>
      <c r="G9" s="39"/>
    </row>
    <row r="10" spans="1:7" ht="27.75" customHeight="1">
      <c r="A10" s="130" t="s">
        <v>105</v>
      </c>
      <c r="B10" s="130"/>
      <c r="C10" s="130"/>
      <c r="D10" s="130"/>
      <c r="E10" s="34">
        <f>E6+E7-E8</f>
        <v>40754.850000000006</v>
      </c>
      <c r="G10" s="39"/>
    </row>
    <row r="11" spans="1:7" ht="14.25" customHeight="1">
      <c r="A11" s="130" t="s">
        <v>106</v>
      </c>
      <c r="B11" s="130"/>
      <c r="C11" s="130"/>
      <c r="D11" s="130"/>
      <c r="E11" s="35">
        <f>D32</f>
        <v>131649.75667632915</v>
      </c>
      <c r="F11" s="36"/>
      <c r="G11" s="39"/>
    </row>
    <row r="12" spans="1:7" ht="25.5" customHeight="1">
      <c r="A12" s="130" t="s">
        <v>107</v>
      </c>
      <c r="B12" s="130"/>
      <c r="C12" s="130"/>
      <c r="D12" s="130"/>
      <c r="E12" s="34">
        <f>G55</f>
        <v>39981.462999999989</v>
      </c>
      <c r="G12" s="39"/>
    </row>
    <row r="13" spans="1:7" ht="25.5" customHeight="1">
      <c r="A13" s="131" t="s">
        <v>108</v>
      </c>
      <c r="B13" s="131"/>
      <c r="C13" s="131"/>
      <c r="D13" s="131"/>
      <c r="E13" s="37">
        <f>E12+E10</f>
        <v>80736.312999999995</v>
      </c>
      <c r="F13" s="108">
        <v>80736.313000000053</v>
      </c>
      <c r="G13" s="109">
        <f>F13-E13</f>
        <v>0</v>
      </c>
    </row>
    <row r="14" spans="1:7" ht="27" customHeight="1">
      <c r="A14" s="130" t="s">
        <v>109</v>
      </c>
      <c r="B14" s="130"/>
      <c r="C14" s="130"/>
      <c r="D14" s="130"/>
      <c r="E14" s="38">
        <f>E8-E11</f>
        <v>-18327.146676329139</v>
      </c>
      <c r="G14" s="39"/>
    </row>
    <row r="15" spans="1:7" ht="29.25" customHeight="1">
      <c r="A15" s="130" t="s">
        <v>110</v>
      </c>
      <c r="B15" s="130"/>
      <c r="C15" s="130"/>
      <c r="D15" s="130"/>
      <c r="E15" s="38">
        <f>-3264.25+38282.11+3395.53-44180.08+E14</f>
        <v>-24093.836676329141</v>
      </c>
      <c r="G15" s="39"/>
    </row>
    <row r="16" spans="1:7">
      <c r="A16" s="39"/>
      <c r="B16" s="39"/>
      <c r="C16" s="39"/>
      <c r="D16" s="39"/>
      <c r="E16" s="39"/>
    </row>
    <row r="17" spans="1:8" ht="19.5" customHeight="1">
      <c r="A17" s="132" t="s">
        <v>46</v>
      </c>
      <c r="B17" s="133"/>
      <c r="C17" s="111" t="s">
        <v>111</v>
      </c>
      <c r="D17" s="136" t="s">
        <v>112</v>
      </c>
      <c r="E17" s="136"/>
    </row>
    <row r="18" spans="1:8" ht="21.75" customHeight="1">
      <c r="A18" s="134"/>
      <c r="B18" s="135"/>
      <c r="C18" s="111"/>
      <c r="D18" s="40" t="s">
        <v>47</v>
      </c>
      <c r="E18" s="41" t="s">
        <v>48</v>
      </c>
      <c r="H18" s="29"/>
    </row>
    <row r="19" spans="1:8">
      <c r="A19" s="125" t="s">
        <v>49</v>
      </c>
      <c r="B19" s="126"/>
      <c r="C19" s="127">
        <v>875.8</v>
      </c>
      <c r="D19" s="128"/>
      <c r="E19" s="129"/>
    </row>
    <row r="20" spans="1:8">
      <c r="A20" s="123" t="s">
        <v>50</v>
      </c>
      <c r="B20" s="124"/>
      <c r="C20" s="42">
        <v>0</v>
      </c>
      <c r="D20" s="42">
        <v>0</v>
      </c>
      <c r="E20" s="42">
        <v>0</v>
      </c>
    </row>
    <row r="21" spans="1:8">
      <c r="A21" s="123" t="s">
        <v>51</v>
      </c>
      <c r="B21" s="124"/>
      <c r="C21" s="42">
        <v>0</v>
      </c>
      <c r="D21" s="42">
        <v>0</v>
      </c>
      <c r="E21" s="42">
        <v>0</v>
      </c>
    </row>
    <row r="22" spans="1:8" ht="23.25" customHeight="1">
      <c r="A22" s="123" t="s">
        <v>52</v>
      </c>
      <c r="B22" s="124"/>
      <c r="C22" s="42">
        <v>1.29</v>
      </c>
      <c r="D22" s="42">
        <v>14911.74479876208</v>
      </c>
      <c r="E22" s="42">
        <v>1.418868919726924</v>
      </c>
    </row>
    <row r="23" spans="1:8" ht="27" customHeight="1">
      <c r="A23" s="123" t="s">
        <v>53</v>
      </c>
      <c r="B23" s="124"/>
      <c r="C23" s="42">
        <v>0</v>
      </c>
      <c r="D23" s="42">
        <v>0</v>
      </c>
      <c r="E23" s="42">
        <v>0</v>
      </c>
    </row>
    <row r="24" spans="1:8">
      <c r="A24" s="123" t="s">
        <v>54</v>
      </c>
      <c r="B24" s="124"/>
      <c r="C24" s="42">
        <v>0.62</v>
      </c>
      <c r="D24" s="42">
        <v>1783.2874645633499</v>
      </c>
      <c r="E24" s="42">
        <v>0.16968176377439201</v>
      </c>
    </row>
    <row r="25" spans="1:8">
      <c r="A25" s="123" t="s">
        <v>55</v>
      </c>
      <c r="B25" s="124"/>
      <c r="C25" s="42">
        <v>0.26</v>
      </c>
      <c r="D25" s="42">
        <v>0</v>
      </c>
      <c r="E25" s="42">
        <v>0</v>
      </c>
    </row>
    <row r="26" spans="1:8">
      <c r="A26" s="123" t="s">
        <v>56</v>
      </c>
      <c r="B26" s="124"/>
      <c r="C26" s="42">
        <v>0</v>
      </c>
      <c r="D26" s="42">
        <v>2109.6752121678264</v>
      </c>
      <c r="E26" s="42">
        <v>0.20073791696808885</v>
      </c>
    </row>
    <row r="27" spans="1:8">
      <c r="A27" s="123" t="s">
        <v>57</v>
      </c>
      <c r="B27" s="124"/>
      <c r="C27" s="42">
        <v>2.92</v>
      </c>
      <c r="D27" s="42">
        <v>40186.173054942788</v>
      </c>
      <c r="E27" s="42">
        <v>3.8237585688268623</v>
      </c>
    </row>
    <row r="28" spans="1:8">
      <c r="A28" s="123" t="s">
        <v>18</v>
      </c>
      <c r="B28" s="124"/>
      <c r="C28" s="42">
        <v>5.05</v>
      </c>
      <c r="D28" s="42">
        <v>65051.457914363462</v>
      </c>
      <c r="E28" s="42">
        <v>6.1897177736891473</v>
      </c>
    </row>
    <row r="29" spans="1:8">
      <c r="A29" s="123" t="s">
        <v>58</v>
      </c>
      <c r="B29" s="124"/>
      <c r="C29" s="42">
        <v>0</v>
      </c>
      <c r="D29" s="42">
        <v>3982.7999999999997</v>
      </c>
      <c r="E29" s="42">
        <v>0.37896780086777798</v>
      </c>
    </row>
    <row r="30" spans="1:8">
      <c r="A30" s="123" t="s">
        <v>59</v>
      </c>
      <c r="B30" s="124"/>
      <c r="C30" s="42">
        <v>10.14</v>
      </c>
      <c r="D30" s="42">
        <v>128025.13844479951</v>
      </c>
      <c r="E30" s="42">
        <v>12.181732743853194</v>
      </c>
    </row>
    <row r="31" spans="1:8">
      <c r="A31" s="123" t="s">
        <v>60</v>
      </c>
      <c r="B31" s="124"/>
      <c r="C31" s="42">
        <v>0.11</v>
      </c>
      <c r="D31" s="42">
        <v>3624.6182315296583</v>
      </c>
      <c r="E31" s="42">
        <v>0.34488641161696526</v>
      </c>
    </row>
    <row r="32" spans="1:8">
      <c r="A32" s="113" t="s">
        <v>61</v>
      </c>
      <c r="B32" s="114"/>
      <c r="C32" s="43">
        <v>10.25</v>
      </c>
      <c r="D32" s="43">
        <v>131649.75667632915</v>
      </c>
      <c r="E32" s="43">
        <v>12.52661915547016</v>
      </c>
    </row>
    <row r="33" spans="1:7">
      <c r="A33" s="44"/>
      <c r="B33" s="44"/>
      <c r="C33" s="45"/>
      <c r="D33" s="45"/>
      <c r="E33" s="45"/>
    </row>
    <row r="34" spans="1:7" ht="15">
      <c r="A34" s="115" t="s">
        <v>62</v>
      </c>
      <c r="B34" s="115"/>
      <c r="C34" s="115"/>
      <c r="D34" s="115"/>
      <c r="E34" s="115"/>
      <c r="F34" s="115"/>
      <c r="G34" s="115"/>
    </row>
    <row r="35" spans="1:7" ht="25.5">
      <c r="A35" s="111" t="s">
        <v>63</v>
      </c>
      <c r="B35" s="111"/>
      <c r="C35" s="111"/>
      <c r="D35" s="111"/>
      <c r="E35" s="46" t="s">
        <v>64</v>
      </c>
      <c r="F35" s="40" t="s">
        <v>65</v>
      </c>
    </row>
    <row r="36" spans="1:7" s="47" customFormat="1" ht="15">
      <c r="A36" s="116" t="s">
        <v>140</v>
      </c>
      <c r="B36" s="117"/>
      <c r="C36" s="117"/>
      <c r="D36" s="118"/>
      <c r="E36" s="42"/>
      <c r="F36" s="105">
        <v>7.72</v>
      </c>
    </row>
    <row r="37" spans="1:7" s="47" customFormat="1" ht="15">
      <c r="A37" s="116" t="s">
        <v>152</v>
      </c>
      <c r="B37" s="117"/>
      <c r="C37" s="117"/>
      <c r="D37" s="118"/>
      <c r="E37" s="42" t="s">
        <v>170</v>
      </c>
      <c r="F37" s="105">
        <v>111.15</v>
      </c>
    </row>
    <row r="38" spans="1:7" s="47" customFormat="1" ht="15">
      <c r="A38" s="116" t="s">
        <v>155</v>
      </c>
      <c r="B38" s="117"/>
      <c r="C38" s="117"/>
      <c r="D38" s="118"/>
      <c r="E38" s="42" t="s">
        <v>171</v>
      </c>
      <c r="F38" s="105">
        <v>1376.93</v>
      </c>
    </row>
    <row r="39" spans="1:7" s="47" customFormat="1" ht="15">
      <c r="A39" s="116" t="s">
        <v>159</v>
      </c>
      <c r="B39" s="117"/>
      <c r="C39" s="117"/>
      <c r="D39" s="118"/>
      <c r="E39" s="42" t="s">
        <v>172</v>
      </c>
      <c r="F39" s="105">
        <v>1104</v>
      </c>
    </row>
    <row r="40" spans="1:7" s="47" customFormat="1" ht="15">
      <c r="A40" s="116" t="s">
        <v>162</v>
      </c>
      <c r="B40" s="117"/>
      <c r="C40" s="117"/>
      <c r="D40" s="118"/>
      <c r="E40" s="106" t="s">
        <v>173</v>
      </c>
      <c r="F40" s="105">
        <v>1383</v>
      </c>
    </row>
    <row r="41" spans="1:7">
      <c r="A41" s="119" t="s">
        <v>66</v>
      </c>
      <c r="B41" s="120"/>
      <c r="C41" s="120"/>
      <c r="D41" s="121"/>
      <c r="E41" s="43"/>
      <c r="F41" s="74">
        <f>SUM(F36:F40)</f>
        <v>3982.8</v>
      </c>
      <c r="G41" s="107">
        <f>F41-D29</f>
        <v>0</v>
      </c>
    </row>
    <row r="42" spans="1:7">
      <c r="A42" s="48"/>
      <c r="B42" s="48"/>
      <c r="C42" s="45"/>
      <c r="D42" s="45"/>
      <c r="E42" s="45"/>
    </row>
    <row r="43" spans="1:7" ht="15">
      <c r="A43" s="122" t="s">
        <v>67</v>
      </c>
      <c r="B43" s="122"/>
      <c r="C43" s="122"/>
      <c r="D43" s="122"/>
      <c r="E43" s="122"/>
      <c r="F43" s="122"/>
      <c r="G43" s="122"/>
    </row>
    <row r="44" spans="1:7" s="49" customFormat="1" ht="19.5" customHeight="1">
      <c r="A44" s="110"/>
      <c r="B44" s="111" t="s">
        <v>68</v>
      </c>
      <c r="C44" s="112" t="s">
        <v>97</v>
      </c>
      <c r="D44" s="112"/>
      <c r="E44" s="112"/>
      <c r="F44" s="112"/>
      <c r="G44" s="111" t="s">
        <v>113</v>
      </c>
    </row>
    <row r="45" spans="1:7" s="49" customFormat="1" ht="19.5" customHeight="1">
      <c r="A45" s="110"/>
      <c r="B45" s="111"/>
      <c r="C45" s="40" t="s">
        <v>69</v>
      </c>
      <c r="D45" s="40" t="s">
        <v>70</v>
      </c>
      <c r="E45" s="40" t="s">
        <v>71</v>
      </c>
      <c r="F45" s="40" t="s">
        <v>72</v>
      </c>
      <c r="G45" s="111"/>
    </row>
    <row r="46" spans="1:7" s="49" customFormat="1" ht="15">
      <c r="A46" s="50" t="s">
        <v>73</v>
      </c>
      <c r="B46" s="37">
        <f>SUM(B47:B48)</f>
        <v>3520.823000000004</v>
      </c>
      <c r="C46" s="37">
        <f>SUM(C47:C48)</f>
        <v>62326.290000000008</v>
      </c>
      <c r="D46" s="37">
        <f>SUM(D47:D48)</f>
        <v>63599.380000000005</v>
      </c>
      <c r="E46" s="37">
        <f>C46-D46</f>
        <v>-1273.0899999999965</v>
      </c>
      <c r="F46" s="51">
        <f>D46/C46</f>
        <v>1.0204262117960172</v>
      </c>
      <c r="G46" s="37">
        <f>B46+C46-D46</f>
        <v>2247.7330000000075</v>
      </c>
    </row>
    <row r="47" spans="1:7">
      <c r="A47" s="52" t="s">
        <v>74</v>
      </c>
      <c r="B47" s="31">
        <v>1687.2130000000034</v>
      </c>
      <c r="C47" s="34">
        <v>37100.730000000003</v>
      </c>
      <c r="D47" s="34">
        <v>37704.94</v>
      </c>
      <c r="E47" s="34">
        <f>C47-D47</f>
        <v>-604.20999999999913</v>
      </c>
      <c r="F47" s="33">
        <f>D47/C47</f>
        <v>1.0162856633818256</v>
      </c>
      <c r="G47" s="34">
        <f>B47+C47-D47</f>
        <v>1083.0030000000042</v>
      </c>
    </row>
    <row r="48" spans="1:7">
      <c r="A48" s="52" t="s">
        <v>75</v>
      </c>
      <c r="B48" s="31">
        <v>1833.6100000000006</v>
      </c>
      <c r="C48" s="34">
        <v>25225.56</v>
      </c>
      <c r="D48" s="34">
        <v>25894.440000000002</v>
      </c>
      <c r="E48" s="34">
        <f>C48-D48</f>
        <v>-668.88000000000102</v>
      </c>
      <c r="F48" s="33">
        <f>D48/C48</f>
        <v>1.0265159623810136</v>
      </c>
      <c r="G48" s="34">
        <f>B48+C48-D48</f>
        <v>1164.7299999999996</v>
      </c>
    </row>
    <row r="49" spans="1:7">
      <c r="A49" s="53"/>
      <c r="B49" s="31"/>
      <c r="C49" s="34"/>
      <c r="D49" s="34"/>
      <c r="E49" s="34"/>
      <c r="F49" s="54"/>
      <c r="G49" s="34"/>
    </row>
    <row r="50" spans="1:7" s="49" customFormat="1" ht="15">
      <c r="A50" s="55" t="s">
        <v>76</v>
      </c>
      <c r="B50" s="37">
        <f>SUM(B51:B52)</f>
        <v>46904.380000000005</v>
      </c>
      <c r="C50" s="37">
        <f>SUM(C51:C52)</f>
        <v>386450.86</v>
      </c>
      <c r="D50" s="37">
        <f>SUM(D51:D52)</f>
        <v>395621.51</v>
      </c>
      <c r="E50" s="37">
        <f>C50-D50</f>
        <v>-9170.6500000000233</v>
      </c>
      <c r="F50" s="51">
        <f>D50/C50</f>
        <v>1.0237304427269227</v>
      </c>
      <c r="G50" s="37">
        <f>B50+C50-D50</f>
        <v>37733.729999999981</v>
      </c>
    </row>
    <row r="51" spans="1:7">
      <c r="A51" s="53" t="s">
        <v>77</v>
      </c>
      <c r="B51" s="31">
        <v>46904.380000000005</v>
      </c>
      <c r="C51" s="34">
        <v>386450.86</v>
      </c>
      <c r="D51" s="34">
        <v>395621.51</v>
      </c>
      <c r="E51" s="34">
        <f>C51-D51</f>
        <v>-9170.6500000000233</v>
      </c>
      <c r="F51" s="33">
        <f>D51/C51</f>
        <v>1.0237304427269227</v>
      </c>
      <c r="G51" s="34">
        <f>B51+C51-D51</f>
        <v>37733.729999999981</v>
      </c>
    </row>
    <row r="52" spans="1:7" ht="15">
      <c r="A52" s="53" t="s">
        <v>78</v>
      </c>
      <c r="B52" s="31">
        <v>0</v>
      </c>
      <c r="C52" s="56">
        <v>0</v>
      </c>
      <c r="D52" s="56">
        <v>0</v>
      </c>
      <c r="E52" s="34">
        <f>C52-D52</f>
        <v>0</v>
      </c>
      <c r="F52" s="33"/>
      <c r="G52" s="34">
        <f>B52+C52-D52</f>
        <v>0</v>
      </c>
    </row>
    <row r="53" spans="1:7">
      <c r="A53" s="53"/>
      <c r="B53" s="31"/>
      <c r="C53" s="34"/>
      <c r="D53" s="34"/>
      <c r="E53" s="34"/>
      <c r="F53" s="33"/>
      <c r="G53" s="34"/>
    </row>
    <row r="54" spans="1:7" ht="25.5">
      <c r="A54" s="57" t="s">
        <v>79</v>
      </c>
      <c r="B54" s="31">
        <v>239.80000000000018</v>
      </c>
      <c r="C54" s="34">
        <v>0</v>
      </c>
      <c r="D54" s="34">
        <v>239.8</v>
      </c>
      <c r="E54" s="34">
        <f>C54-D54</f>
        <v>-239.8</v>
      </c>
      <c r="F54" s="33"/>
      <c r="G54" s="34">
        <f>B54+C54-D54</f>
        <v>0</v>
      </c>
    </row>
    <row r="55" spans="1:7" s="49" customFormat="1" ht="15">
      <c r="A55" s="58" t="s">
        <v>80</v>
      </c>
      <c r="B55" s="59">
        <f t="shared" ref="B55:D55" si="0">B46+B50+B54</f>
        <v>50665.003000000012</v>
      </c>
      <c r="C55" s="59">
        <f t="shared" si="0"/>
        <v>448777.15</v>
      </c>
      <c r="D55" s="59">
        <f t="shared" si="0"/>
        <v>459460.69</v>
      </c>
      <c r="E55" s="59">
        <f>E46+E50+E54</f>
        <v>-10683.540000000019</v>
      </c>
      <c r="F55" s="51">
        <f>D55/C55</f>
        <v>1.0238058911867505</v>
      </c>
      <c r="G55" s="59">
        <f>G46+G50+G54</f>
        <v>39981.462999999989</v>
      </c>
    </row>
    <row r="56" spans="1:7" s="49" customFormat="1" ht="15">
      <c r="A56" s="60"/>
      <c r="B56" s="61"/>
      <c r="C56" s="61"/>
      <c r="D56" s="61"/>
      <c r="E56" s="61"/>
      <c r="F56" s="62"/>
      <c r="G56" s="61"/>
    </row>
    <row r="58" spans="1:7">
      <c r="A58" s="28" t="s">
        <v>81</v>
      </c>
      <c r="E58" s="28" t="s">
        <v>82</v>
      </c>
    </row>
  </sheetData>
  <mergeCells count="45">
    <mergeCell ref="A7:D7"/>
    <mergeCell ref="A1:G1"/>
    <mergeCell ref="A2:G2"/>
    <mergeCell ref="A3:G3"/>
    <mergeCell ref="A4:G4"/>
    <mergeCell ref="A6:D6"/>
    <mergeCell ref="A19:B19"/>
    <mergeCell ref="C19:E19"/>
    <mergeCell ref="A8:D8"/>
    <mergeCell ref="A9:D9"/>
    <mergeCell ref="A10:D10"/>
    <mergeCell ref="A11:D11"/>
    <mergeCell ref="A12:D12"/>
    <mergeCell ref="A13:D13"/>
    <mergeCell ref="A14:D14"/>
    <mergeCell ref="A15:D15"/>
    <mergeCell ref="A17:B18"/>
    <mergeCell ref="C17:C18"/>
    <mergeCell ref="D17:E17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4:A45"/>
    <mergeCell ref="B44:B45"/>
    <mergeCell ref="C44:F44"/>
    <mergeCell ref="G44:G45"/>
    <mergeCell ref="A32:B32"/>
    <mergeCell ref="A34:G34"/>
    <mergeCell ref="A35:D35"/>
    <mergeCell ref="A36:D36"/>
    <mergeCell ref="A41:D41"/>
    <mergeCell ref="A43:G43"/>
    <mergeCell ref="A37:D37"/>
    <mergeCell ref="A38:D38"/>
    <mergeCell ref="A39:D39"/>
    <mergeCell ref="A40:D40"/>
  </mergeCells>
  <pageMargins left="0.81" right="0.23622047244094491" top="0.19685039370078741" bottom="0.27559055118110237" header="0.19685039370078741" footer="0.1574803149606299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>
      <selection activeCell="F36" sqref="F36"/>
    </sheetView>
  </sheetViews>
  <sheetFormatPr defaultRowHeight="12.75"/>
  <cols>
    <col min="1" max="1" width="9.140625" style="88" customWidth="1"/>
    <col min="2" max="2" width="44" style="88" customWidth="1"/>
    <col min="3" max="3" width="51.140625" style="88" customWidth="1"/>
    <col min="4" max="5" width="9.5703125" style="88" customWidth="1"/>
    <col min="6" max="6" width="11.28515625" style="88" customWidth="1"/>
    <col min="7" max="7" width="8.85546875" style="88" customWidth="1"/>
    <col min="8" max="8" width="10.85546875" style="88" customWidth="1"/>
    <col min="9" max="9" width="7.140625" style="88" customWidth="1"/>
    <col min="10" max="252" width="8.85546875" style="88" customWidth="1"/>
    <col min="253" max="253" width="8.28515625" style="88" customWidth="1"/>
    <col min="254" max="254" width="13.5703125" style="88" customWidth="1"/>
    <col min="255" max="255" width="25.28515625" style="88" customWidth="1"/>
    <col min="256" max="256" width="9.5703125" style="88" customWidth="1"/>
    <col min="257" max="257" width="13.42578125" style="88" customWidth="1"/>
    <col min="258" max="258" width="9.85546875" style="88" customWidth="1"/>
    <col min="259" max="259" width="13.42578125" style="88" customWidth="1"/>
    <col min="260" max="260" width="2.7109375" style="88" customWidth="1"/>
    <col min="261" max="261" width="13.42578125" style="88" customWidth="1"/>
    <col min="262" max="508" width="8.85546875" style="88" customWidth="1"/>
    <col min="509" max="509" width="8.28515625" style="88" customWidth="1"/>
    <col min="510" max="510" width="13.5703125" style="88" customWidth="1"/>
    <col min="511" max="511" width="25.28515625" style="88" customWidth="1"/>
    <col min="512" max="512" width="9.5703125" style="88" customWidth="1"/>
    <col min="513" max="513" width="13.42578125" style="88" customWidth="1"/>
    <col min="514" max="514" width="9.85546875" style="88" customWidth="1"/>
    <col min="515" max="515" width="13.42578125" style="88" customWidth="1"/>
    <col min="516" max="516" width="2.7109375" style="88" customWidth="1"/>
    <col min="517" max="517" width="13.42578125" style="88" customWidth="1"/>
    <col min="518" max="764" width="8.85546875" style="88" customWidth="1"/>
    <col min="765" max="765" width="8.28515625" style="88" customWidth="1"/>
    <col min="766" max="766" width="13.5703125" style="88" customWidth="1"/>
    <col min="767" max="767" width="25.28515625" style="88" customWidth="1"/>
    <col min="768" max="768" width="9.5703125" style="88" customWidth="1"/>
    <col min="769" max="769" width="13.42578125" style="88" customWidth="1"/>
    <col min="770" max="770" width="9.85546875" style="88" customWidth="1"/>
    <col min="771" max="771" width="13.42578125" style="88" customWidth="1"/>
    <col min="772" max="772" width="2.7109375" style="88" customWidth="1"/>
    <col min="773" max="773" width="13.42578125" style="88" customWidth="1"/>
    <col min="774" max="1020" width="8.85546875" style="88" customWidth="1"/>
    <col min="1021" max="1021" width="8.28515625" style="88" customWidth="1"/>
    <col min="1022" max="1022" width="13.5703125" style="88" customWidth="1"/>
    <col min="1023" max="1023" width="25.28515625" style="88" customWidth="1"/>
    <col min="1024" max="1024" width="9.5703125" style="88" customWidth="1"/>
    <col min="1025" max="1025" width="13.42578125" style="88" customWidth="1"/>
    <col min="1026" max="1026" width="9.85546875" style="88" customWidth="1"/>
    <col min="1027" max="1027" width="13.42578125" style="88" customWidth="1"/>
    <col min="1028" max="1028" width="2.7109375" style="88" customWidth="1"/>
    <col min="1029" max="1029" width="13.42578125" style="88" customWidth="1"/>
    <col min="1030" max="1276" width="8.85546875" style="88" customWidth="1"/>
    <col min="1277" max="1277" width="8.28515625" style="88" customWidth="1"/>
    <col min="1278" max="1278" width="13.5703125" style="88" customWidth="1"/>
    <col min="1279" max="1279" width="25.28515625" style="88" customWidth="1"/>
    <col min="1280" max="1280" width="9.5703125" style="88" customWidth="1"/>
    <col min="1281" max="1281" width="13.42578125" style="88" customWidth="1"/>
    <col min="1282" max="1282" width="9.85546875" style="88" customWidth="1"/>
    <col min="1283" max="1283" width="13.42578125" style="88" customWidth="1"/>
    <col min="1284" max="1284" width="2.7109375" style="88" customWidth="1"/>
    <col min="1285" max="1285" width="13.42578125" style="88" customWidth="1"/>
    <col min="1286" max="1532" width="8.85546875" style="88" customWidth="1"/>
    <col min="1533" max="1533" width="8.28515625" style="88" customWidth="1"/>
    <col min="1534" max="1534" width="13.5703125" style="88" customWidth="1"/>
    <col min="1535" max="1535" width="25.28515625" style="88" customWidth="1"/>
    <col min="1536" max="1536" width="9.5703125" style="88" customWidth="1"/>
    <col min="1537" max="1537" width="13.42578125" style="88" customWidth="1"/>
    <col min="1538" max="1538" width="9.85546875" style="88" customWidth="1"/>
    <col min="1539" max="1539" width="13.42578125" style="88" customWidth="1"/>
    <col min="1540" max="1540" width="2.7109375" style="88" customWidth="1"/>
    <col min="1541" max="1541" width="13.42578125" style="88" customWidth="1"/>
    <col min="1542" max="1788" width="8.85546875" style="88" customWidth="1"/>
    <col min="1789" max="1789" width="8.28515625" style="88" customWidth="1"/>
    <col min="1790" max="1790" width="13.5703125" style="88" customWidth="1"/>
    <col min="1791" max="1791" width="25.28515625" style="88" customWidth="1"/>
    <col min="1792" max="1792" width="9.5703125" style="88" customWidth="1"/>
    <col min="1793" max="1793" width="13.42578125" style="88" customWidth="1"/>
    <col min="1794" max="1794" width="9.85546875" style="88" customWidth="1"/>
    <col min="1795" max="1795" width="13.42578125" style="88" customWidth="1"/>
    <col min="1796" max="1796" width="2.7109375" style="88" customWidth="1"/>
    <col min="1797" max="1797" width="13.42578125" style="88" customWidth="1"/>
    <col min="1798" max="2044" width="8.85546875" style="88" customWidth="1"/>
    <col min="2045" max="2045" width="8.28515625" style="88" customWidth="1"/>
    <col min="2046" max="2046" width="13.5703125" style="88" customWidth="1"/>
    <col min="2047" max="2047" width="25.28515625" style="88" customWidth="1"/>
    <col min="2048" max="2048" width="9.5703125" style="88" customWidth="1"/>
    <col min="2049" max="2049" width="13.42578125" style="88" customWidth="1"/>
    <col min="2050" max="2050" width="9.85546875" style="88" customWidth="1"/>
    <col min="2051" max="2051" width="13.42578125" style="88" customWidth="1"/>
    <col min="2052" max="2052" width="2.7109375" style="88" customWidth="1"/>
    <col min="2053" max="2053" width="13.42578125" style="88" customWidth="1"/>
    <col min="2054" max="2300" width="8.85546875" style="88" customWidth="1"/>
    <col min="2301" max="2301" width="8.28515625" style="88" customWidth="1"/>
    <col min="2302" max="2302" width="13.5703125" style="88" customWidth="1"/>
    <col min="2303" max="2303" width="25.28515625" style="88" customWidth="1"/>
    <col min="2304" max="2304" width="9.5703125" style="88" customWidth="1"/>
    <col min="2305" max="2305" width="13.42578125" style="88" customWidth="1"/>
    <col min="2306" max="2306" width="9.85546875" style="88" customWidth="1"/>
    <col min="2307" max="2307" width="13.42578125" style="88" customWidth="1"/>
    <col min="2308" max="2308" width="2.7109375" style="88" customWidth="1"/>
    <col min="2309" max="2309" width="13.42578125" style="88" customWidth="1"/>
    <col min="2310" max="2556" width="8.85546875" style="88" customWidth="1"/>
    <col min="2557" max="2557" width="8.28515625" style="88" customWidth="1"/>
    <col min="2558" max="2558" width="13.5703125" style="88" customWidth="1"/>
    <col min="2559" max="2559" width="25.28515625" style="88" customWidth="1"/>
    <col min="2560" max="2560" width="9.5703125" style="88" customWidth="1"/>
    <col min="2561" max="2561" width="13.42578125" style="88" customWidth="1"/>
    <col min="2562" max="2562" width="9.85546875" style="88" customWidth="1"/>
    <col min="2563" max="2563" width="13.42578125" style="88" customWidth="1"/>
    <col min="2564" max="2564" width="2.7109375" style="88" customWidth="1"/>
    <col min="2565" max="2565" width="13.42578125" style="88" customWidth="1"/>
    <col min="2566" max="2812" width="8.85546875" style="88" customWidth="1"/>
    <col min="2813" max="2813" width="8.28515625" style="88" customWidth="1"/>
    <col min="2814" max="2814" width="13.5703125" style="88" customWidth="1"/>
    <col min="2815" max="2815" width="25.28515625" style="88" customWidth="1"/>
    <col min="2816" max="2816" width="9.5703125" style="88" customWidth="1"/>
    <col min="2817" max="2817" width="13.42578125" style="88" customWidth="1"/>
    <col min="2818" max="2818" width="9.85546875" style="88" customWidth="1"/>
    <col min="2819" max="2819" width="13.42578125" style="88" customWidth="1"/>
    <col min="2820" max="2820" width="2.7109375" style="88" customWidth="1"/>
    <col min="2821" max="2821" width="13.42578125" style="88" customWidth="1"/>
    <col min="2822" max="3068" width="8.85546875" style="88" customWidth="1"/>
    <col min="3069" max="3069" width="8.28515625" style="88" customWidth="1"/>
    <col min="3070" max="3070" width="13.5703125" style="88" customWidth="1"/>
    <col min="3071" max="3071" width="25.28515625" style="88" customWidth="1"/>
    <col min="3072" max="3072" width="9.5703125" style="88" customWidth="1"/>
    <col min="3073" max="3073" width="13.42578125" style="88" customWidth="1"/>
    <col min="3074" max="3074" width="9.85546875" style="88" customWidth="1"/>
    <col min="3075" max="3075" width="13.42578125" style="88" customWidth="1"/>
    <col min="3076" max="3076" width="2.7109375" style="88" customWidth="1"/>
    <col min="3077" max="3077" width="13.42578125" style="88" customWidth="1"/>
    <col min="3078" max="3324" width="8.85546875" style="88" customWidth="1"/>
    <col min="3325" max="3325" width="8.28515625" style="88" customWidth="1"/>
    <col min="3326" max="3326" width="13.5703125" style="88" customWidth="1"/>
    <col min="3327" max="3327" width="25.28515625" style="88" customWidth="1"/>
    <col min="3328" max="3328" width="9.5703125" style="88" customWidth="1"/>
    <col min="3329" max="3329" width="13.42578125" style="88" customWidth="1"/>
    <col min="3330" max="3330" width="9.85546875" style="88" customWidth="1"/>
    <col min="3331" max="3331" width="13.42578125" style="88" customWidth="1"/>
    <col min="3332" max="3332" width="2.7109375" style="88" customWidth="1"/>
    <col min="3333" max="3333" width="13.42578125" style="88" customWidth="1"/>
    <col min="3334" max="3580" width="8.85546875" style="88" customWidth="1"/>
    <col min="3581" max="3581" width="8.28515625" style="88" customWidth="1"/>
    <col min="3582" max="3582" width="13.5703125" style="88" customWidth="1"/>
    <col min="3583" max="3583" width="25.28515625" style="88" customWidth="1"/>
    <col min="3584" max="3584" width="9.5703125" style="88" customWidth="1"/>
    <col min="3585" max="3585" width="13.42578125" style="88" customWidth="1"/>
    <col min="3586" max="3586" width="9.85546875" style="88" customWidth="1"/>
    <col min="3587" max="3587" width="13.42578125" style="88" customWidth="1"/>
    <col min="3588" max="3588" width="2.7109375" style="88" customWidth="1"/>
    <col min="3589" max="3589" width="13.42578125" style="88" customWidth="1"/>
    <col min="3590" max="3836" width="8.85546875" style="88" customWidth="1"/>
    <col min="3837" max="3837" width="8.28515625" style="88" customWidth="1"/>
    <col min="3838" max="3838" width="13.5703125" style="88" customWidth="1"/>
    <col min="3839" max="3839" width="25.28515625" style="88" customWidth="1"/>
    <col min="3840" max="3840" width="9.5703125" style="88" customWidth="1"/>
    <col min="3841" max="3841" width="13.42578125" style="88" customWidth="1"/>
    <col min="3842" max="3842" width="9.85546875" style="88" customWidth="1"/>
    <col min="3843" max="3843" width="13.42578125" style="88" customWidth="1"/>
    <col min="3844" max="3844" width="2.7109375" style="88" customWidth="1"/>
    <col min="3845" max="3845" width="13.42578125" style="88" customWidth="1"/>
    <col min="3846" max="4092" width="8.85546875" style="88" customWidth="1"/>
    <col min="4093" max="4093" width="8.28515625" style="88" customWidth="1"/>
    <col min="4094" max="4094" width="13.5703125" style="88" customWidth="1"/>
    <col min="4095" max="4095" width="25.28515625" style="88" customWidth="1"/>
    <col min="4096" max="4096" width="9.5703125" style="88" customWidth="1"/>
    <col min="4097" max="4097" width="13.42578125" style="88" customWidth="1"/>
    <col min="4098" max="4098" width="9.85546875" style="88" customWidth="1"/>
    <col min="4099" max="4099" width="13.42578125" style="88" customWidth="1"/>
    <col min="4100" max="4100" width="2.7109375" style="88" customWidth="1"/>
    <col min="4101" max="4101" width="13.42578125" style="88" customWidth="1"/>
    <col min="4102" max="4348" width="8.85546875" style="88" customWidth="1"/>
    <col min="4349" max="4349" width="8.28515625" style="88" customWidth="1"/>
    <col min="4350" max="4350" width="13.5703125" style="88" customWidth="1"/>
    <col min="4351" max="4351" width="25.28515625" style="88" customWidth="1"/>
    <col min="4352" max="4352" width="9.5703125" style="88" customWidth="1"/>
    <col min="4353" max="4353" width="13.42578125" style="88" customWidth="1"/>
    <col min="4354" max="4354" width="9.85546875" style="88" customWidth="1"/>
    <col min="4355" max="4355" width="13.42578125" style="88" customWidth="1"/>
    <col min="4356" max="4356" width="2.7109375" style="88" customWidth="1"/>
    <col min="4357" max="4357" width="13.42578125" style="88" customWidth="1"/>
    <col min="4358" max="4604" width="8.85546875" style="88" customWidth="1"/>
    <col min="4605" max="4605" width="8.28515625" style="88" customWidth="1"/>
    <col min="4606" max="4606" width="13.5703125" style="88" customWidth="1"/>
    <col min="4607" max="4607" width="25.28515625" style="88" customWidth="1"/>
    <col min="4608" max="4608" width="9.5703125" style="88" customWidth="1"/>
    <col min="4609" max="4609" width="13.42578125" style="88" customWidth="1"/>
    <col min="4610" max="4610" width="9.85546875" style="88" customWidth="1"/>
    <col min="4611" max="4611" width="13.42578125" style="88" customWidth="1"/>
    <col min="4612" max="4612" width="2.7109375" style="88" customWidth="1"/>
    <col min="4613" max="4613" width="13.42578125" style="88" customWidth="1"/>
    <col min="4614" max="4860" width="8.85546875" style="88" customWidth="1"/>
    <col min="4861" max="4861" width="8.28515625" style="88" customWidth="1"/>
    <col min="4862" max="4862" width="13.5703125" style="88" customWidth="1"/>
    <col min="4863" max="4863" width="25.28515625" style="88" customWidth="1"/>
    <col min="4864" max="4864" width="9.5703125" style="88" customWidth="1"/>
    <col min="4865" max="4865" width="13.42578125" style="88" customWidth="1"/>
    <col min="4866" max="4866" width="9.85546875" style="88" customWidth="1"/>
    <col min="4867" max="4867" width="13.42578125" style="88" customWidth="1"/>
    <col min="4868" max="4868" width="2.7109375" style="88" customWidth="1"/>
    <col min="4869" max="4869" width="13.42578125" style="88" customWidth="1"/>
    <col min="4870" max="5116" width="8.85546875" style="88" customWidth="1"/>
    <col min="5117" max="5117" width="8.28515625" style="88" customWidth="1"/>
    <col min="5118" max="5118" width="13.5703125" style="88" customWidth="1"/>
    <col min="5119" max="5119" width="25.28515625" style="88" customWidth="1"/>
    <col min="5120" max="5120" width="9.5703125" style="88" customWidth="1"/>
    <col min="5121" max="5121" width="13.42578125" style="88" customWidth="1"/>
    <col min="5122" max="5122" width="9.85546875" style="88" customWidth="1"/>
    <col min="5123" max="5123" width="13.42578125" style="88" customWidth="1"/>
    <col min="5124" max="5124" width="2.7109375" style="88" customWidth="1"/>
    <col min="5125" max="5125" width="13.42578125" style="88" customWidth="1"/>
    <col min="5126" max="5372" width="8.85546875" style="88" customWidth="1"/>
    <col min="5373" max="5373" width="8.28515625" style="88" customWidth="1"/>
    <col min="5374" max="5374" width="13.5703125" style="88" customWidth="1"/>
    <col min="5375" max="5375" width="25.28515625" style="88" customWidth="1"/>
    <col min="5376" max="5376" width="9.5703125" style="88" customWidth="1"/>
    <col min="5377" max="5377" width="13.42578125" style="88" customWidth="1"/>
    <col min="5378" max="5378" width="9.85546875" style="88" customWidth="1"/>
    <col min="5379" max="5379" width="13.42578125" style="88" customWidth="1"/>
    <col min="5380" max="5380" width="2.7109375" style="88" customWidth="1"/>
    <col min="5381" max="5381" width="13.42578125" style="88" customWidth="1"/>
    <col min="5382" max="5628" width="8.85546875" style="88" customWidth="1"/>
    <col min="5629" max="5629" width="8.28515625" style="88" customWidth="1"/>
    <col min="5630" max="5630" width="13.5703125" style="88" customWidth="1"/>
    <col min="5631" max="5631" width="25.28515625" style="88" customWidth="1"/>
    <col min="5632" max="5632" width="9.5703125" style="88" customWidth="1"/>
    <col min="5633" max="5633" width="13.42578125" style="88" customWidth="1"/>
    <col min="5634" max="5634" width="9.85546875" style="88" customWidth="1"/>
    <col min="5635" max="5635" width="13.42578125" style="88" customWidth="1"/>
    <col min="5636" max="5636" width="2.7109375" style="88" customWidth="1"/>
    <col min="5637" max="5637" width="13.42578125" style="88" customWidth="1"/>
    <col min="5638" max="5884" width="8.85546875" style="88" customWidth="1"/>
    <col min="5885" max="5885" width="8.28515625" style="88" customWidth="1"/>
    <col min="5886" max="5886" width="13.5703125" style="88" customWidth="1"/>
    <col min="5887" max="5887" width="25.28515625" style="88" customWidth="1"/>
    <col min="5888" max="5888" width="9.5703125" style="88" customWidth="1"/>
    <col min="5889" max="5889" width="13.42578125" style="88" customWidth="1"/>
    <col min="5890" max="5890" width="9.85546875" style="88" customWidth="1"/>
    <col min="5891" max="5891" width="13.42578125" style="88" customWidth="1"/>
    <col min="5892" max="5892" width="2.7109375" style="88" customWidth="1"/>
    <col min="5893" max="5893" width="13.42578125" style="88" customWidth="1"/>
    <col min="5894" max="6140" width="8.85546875" style="88" customWidth="1"/>
    <col min="6141" max="6141" width="8.28515625" style="88" customWidth="1"/>
    <col min="6142" max="6142" width="13.5703125" style="88" customWidth="1"/>
    <col min="6143" max="6143" width="25.28515625" style="88" customWidth="1"/>
    <col min="6144" max="6144" width="9.5703125" style="88" customWidth="1"/>
    <col min="6145" max="6145" width="13.42578125" style="88" customWidth="1"/>
    <col min="6146" max="6146" width="9.85546875" style="88" customWidth="1"/>
    <col min="6147" max="6147" width="13.42578125" style="88" customWidth="1"/>
    <col min="6148" max="6148" width="2.7109375" style="88" customWidth="1"/>
    <col min="6149" max="6149" width="13.42578125" style="88" customWidth="1"/>
    <col min="6150" max="6396" width="8.85546875" style="88" customWidth="1"/>
    <col min="6397" max="6397" width="8.28515625" style="88" customWidth="1"/>
    <col min="6398" max="6398" width="13.5703125" style="88" customWidth="1"/>
    <col min="6399" max="6399" width="25.28515625" style="88" customWidth="1"/>
    <col min="6400" max="6400" width="9.5703125" style="88" customWidth="1"/>
    <col min="6401" max="6401" width="13.42578125" style="88" customWidth="1"/>
    <col min="6402" max="6402" width="9.85546875" style="88" customWidth="1"/>
    <col min="6403" max="6403" width="13.42578125" style="88" customWidth="1"/>
    <col min="6404" max="6404" width="2.7109375" style="88" customWidth="1"/>
    <col min="6405" max="6405" width="13.42578125" style="88" customWidth="1"/>
    <col min="6406" max="6652" width="8.85546875" style="88" customWidth="1"/>
    <col min="6653" max="6653" width="8.28515625" style="88" customWidth="1"/>
    <col min="6654" max="6654" width="13.5703125" style="88" customWidth="1"/>
    <col min="6655" max="6655" width="25.28515625" style="88" customWidth="1"/>
    <col min="6656" max="6656" width="9.5703125" style="88" customWidth="1"/>
    <col min="6657" max="6657" width="13.42578125" style="88" customWidth="1"/>
    <col min="6658" max="6658" width="9.85546875" style="88" customWidth="1"/>
    <col min="6659" max="6659" width="13.42578125" style="88" customWidth="1"/>
    <col min="6660" max="6660" width="2.7109375" style="88" customWidth="1"/>
    <col min="6661" max="6661" width="13.42578125" style="88" customWidth="1"/>
    <col min="6662" max="6908" width="8.85546875" style="88" customWidth="1"/>
    <col min="6909" max="6909" width="8.28515625" style="88" customWidth="1"/>
    <col min="6910" max="6910" width="13.5703125" style="88" customWidth="1"/>
    <col min="6911" max="6911" width="25.28515625" style="88" customWidth="1"/>
    <col min="6912" max="6912" width="9.5703125" style="88" customWidth="1"/>
    <col min="6913" max="6913" width="13.42578125" style="88" customWidth="1"/>
    <col min="6914" max="6914" width="9.85546875" style="88" customWidth="1"/>
    <col min="6915" max="6915" width="13.42578125" style="88" customWidth="1"/>
    <col min="6916" max="6916" width="2.7109375" style="88" customWidth="1"/>
    <col min="6917" max="6917" width="13.42578125" style="88" customWidth="1"/>
    <col min="6918" max="7164" width="8.85546875" style="88" customWidth="1"/>
    <col min="7165" max="7165" width="8.28515625" style="88" customWidth="1"/>
    <col min="7166" max="7166" width="13.5703125" style="88" customWidth="1"/>
    <col min="7167" max="7167" width="25.28515625" style="88" customWidth="1"/>
    <col min="7168" max="7168" width="9.5703125" style="88" customWidth="1"/>
    <col min="7169" max="7169" width="13.42578125" style="88" customWidth="1"/>
    <col min="7170" max="7170" width="9.85546875" style="88" customWidth="1"/>
    <col min="7171" max="7171" width="13.42578125" style="88" customWidth="1"/>
    <col min="7172" max="7172" width="2.7109375" style="88" customWidth="1"/>
    <col min="7173" max="7173" width="13.42578125" style="88" customWidth="1"/>
    <col min="7174" max="7420" width="8.85546875" style="88" customWidth="1"/>
    <col min="7421" max="7421" width="8.28515625" style="88" customWidth="1"/>
    <col min="7422" max="7422" width="13.5703125" style="88" customWidth="1"/>
    <col min="7423" max="7423" width="25.28515625" style="88" customWidth="1"/>
    <col min="7424" max="7424" width="9.5703125" style="88" customWidth="1"/>
    <col min="7425" max="7425" width="13.42578125" style="88" customWidth="1"/>
    <col min="7426" max="7426" width="9.85546875" style="88" customWidth="1"/>
    <col min="7427" max="7427" width="13.42578125" style="88" customWidth="1"/>
    <col min="7428" max="7428" width="2.7109375" style="88" customWidth="1"/>
    <col min="7429" max="7429" width="13.42578125" style="88" customWidth="1"/>
    <col min="7430" max="7676" width="8.85546875" style="88" customWidth="1"/>
    <col min="7677" max="7677" width="8.28515625" style="88" customWidth="1"/>
    <col min="7678" max="7678" width="13.5703125" style="88" customWidth="1"/>
    <col min="7679" max="7679" width="25.28515625" style="88" customWidth="1"/>
    <col min="7680" max="7680" width="9.5703125" style="88" customWidth="1"/>
    <col min="7681" max="7681" width="13.42578125" style="88" customWidth="1"/>
    <col min="7682" max="7682" width="9.85546875" style="88" customWidth="1"/>
    <col min="7683" max="7683" width="13.42578125" style="88" customWidth="1"/>
    <col min="7684" max="7684" width="2.7109375" style="88" customWidth="1"/>
    <col min="7685" max="7685" width="13.42578125" style="88" customWidth="1"/>
    <col min="7686" max="7932" width="8.85546875" style="88" customWidth="1"/>
    <col min="7933" max="7933" width="8.28515625" style="88" customWidth="1"/>
    <col min="7934" max="7934" width="13.5703125" style="88" customWidth="1"/>
    <col min="7935" max="7935" width="25.28515625" style="88" customWidth="1"/>
    <col min="7936" max="7936" width="9.5703125" style="88" customWidth="1"/>
    <col min="7937" max="7937" width="13.42578125" style="88" customWidth="1"/>
    <col min="7938" max="7938" width="9.85546875" style="88" customWidth="1"/>
    <col min="7939" max="7939" width="13.42578125" style="88" customWidth="1"/>
    <col min="7940" max="7940" width="2.7109375" style="88" customWidth="1"/>
    <col min="7941" max="7941" width="13.42578125" style="88" customWidth="1"/>
    <col min="7942" max="8188" width="8.85546875" style="88" customWidth="1"/>
    <col min="8189" max="8189" width="8.28515625" style="88" customWidth="1"/>
    <col min="8190" max="8190" width="13.5703125" style="88" customWidth="1"/>
    <col min="8191" max="8191" width="25.28515625" style="88" customWidth="1"/>
    <col min="8192" max="8192" width="9.5703125" style="88" customWidth="1"/>
    <col min="8193" max="8193" width="13.42578125" style="88" customWidth="1"/>
    <col min="8194" max="8194" width="9.85546875" style="88" customWidth="1"/>
    <col min="8195" max="8195" width="13.42578125" style="88" customWidth="1"/>
    <col min="8196" max="8196" width="2.7109375" style="88" customWidth="1"/>
    <col min="8197" max="8197" width="13.42578125" style="88" customWidth="1"/>
    <col min="8198" max="8444" width="8.85546875" style="88" customWidth="1"/>
    <col min="8445" max="8445" width="8.28515625" style="88" customWidth="1"/>
    <col min="8446" max="8446" width="13.5703125" style="88" customWidth="1"/>
    <col min="8447" max="8447" width="25.28515625" style="88" customWidth="1"/>
    <col min="8448" max="8448" width="9.5703125" style="88" customWidth="1"/>
    <col min="8449" max="8449" width="13.42578125" style="88" customWidth="1"/>
    <col min="8450" max="8450" width="9.85546875" style="88" customWidth="1"/>
    <col min="8451" max="8451" width="13.42578125" style="88" customWidth="1"/>
    <col min="8452" max="8452" width="2.7109375" style="88" customWidth="1"/>
    <col min="8453" max="8453" width="13.42578125" style="88" customWidth="1"/>
    <col min="8454" max="8700" width="8.85546875" style="88" customWidth="1"/>
    <col min="8701" max="8701" width="8.28515625" style="88" customWidth="1"/>
    <col min="8702" max="8702" width="13.5703125" style="88" customWidth="1"/>
    <col min="8703" max="8703" width="25.28515625" style="88" customWidth="1"/>
    <col min="8704" max="8704" width="9.5703125" style="88" customWidth="1"/>
    <col min="8705" max="8705" width="13.42578125" style="88" customWidth="1"/>
    <col min="8706" max="8706" width="9.85546875" style="88" customWidth="1"/>
    <col min="8707" max="8707" width="13.42578125" style="88" customWidth="1"/>
    <col min="8708" max="8708" width="2.7109375" style="88" customWidth="1"/>
    <col min="8709" max="8709" width="13.42578125" style="88" customWidth="1"/>
    <col min="8710" max="8956" width="8.85546875" style="88" customWidth="1"/>
    <col min="8957" max="8957" width="8.28515625" style="88" customWidth="1"/>
    <col min="8958" max="8958" width="13.5703125" style="88" customWidth="1"/>
    <col min="8959" max="8959" width="25.28515625" style="88" customWidth="1"/>
    <col min="8960" max="8960" width="9.5703125" style="88" customWidth="1"/>
    <col min="8961" max="8961" width="13.42578125" style="88" customWidth="1"/>
    <col min="8962" max="8962" width="9.85546875" style="88" customWidth="1"/>
    <col min="8963" max="8963" width="13.42578125" style="88" customWidth="1"/>
    <col min="8964" max="8964" width="2.7109375" style="88" customWidth="1"/>
    <col min="8965" max="8965" width="13.42578125" style="88" customWidth="1"/>
    <col min="8966" max="9212" width="8.85546875" style="88" customWidth="1"/>
    <col min="9213" max="9213" width="8.28515625" style="88" customWidth="1"/>
    <col min="9214" max="9214" width="13.5703125" style="88" customWidth="1"/>
    <col min="9215" max="9215" width="25.28515625" style="88" customWidth="1"/>
    <col min="9216" max="9216" width="9.5703125" style="88" customWidth="1"/>
    <col min="9217" max="9217" width="13.42578125" style="88" customWidth="1"/>
    <col min="9218" max="9218" width="9.85546875" style="88" customWidth="1"/>
    <col min="9219" max="9219" width="13.42578125" style="88" customWidth="1"/>
    <col min="9220" max="9220" width="2.7109375" style="88" customWidth="1"/>
    <col min="9221" max="9221" width="13.42578125" style="88" customWidth="1"/>
    <col min="9222" max="9468" width="8.85546875" style="88" customWidth="1"/>
    <col min="9469" max="9469" width="8.28515625" style="88" customWidth="1"/>
    <col min="9470" max="9470" width="13.5703125" style="88" customWidth="1"/>
    <col min="9471" max="9471" width="25.28515625" style="88" customWidth="1"/>
    <col min="9472" max="9472" width="9.5703125" style="88" customWidth="1"/>
    <col min="9473" max="9473" width="13.42578125" style="88" customWidth="1"/>
    <col min="9474" max="9474" width="9.85546875" style="88" customWidth="1"/>
    <col min="9475" max="9475" width="13.42578125" style="88" customWidth="1"/>
    <col min="9476" max="9476" width="2.7109375" style="88" customWidth="1"/>
    <col min="9477" max="9477" width="13.42578125" style="88" customWidth="1"/>
    <col min="9478" max="9724" width="8.85546875" style="88" customWidth="1"/>
    <col min="9725" max="9725" width="8.28515625" style="88" customWidth="1"/>
    <col min="9726" max="9726" width="13.5703125" style="88" customWidth="1"/>
    <col min="9727" max="9727" width="25.28515625" style="88" customWidth="1"/>
    <col min="9728" max="9728" width="9.5703125" style="88" customWidth="1"/>
    <col min="9729" max="9729" width="13.42578125" style="88" customWidth="1"/>
    <col min="9730" max="9730" width="9.85546875" style="88" customWidth="1"/>
    <col min="9731" max="9731" width="13.42578125" style="88" customWidth="1"/>
    <col min="9732" max="9732" width="2.7109375" style="88" customWidth="1"/>
    <col min="9733" max="9733" width="13.42578125" style="88" customWidth="1"/>
    <col min="9734" max="9980" width="8.85546875" style="88" customWidth="1"/>
    <col min="9981" max="9981" width="8.28515625" style="88" customWidth="1"/>
    <col min="9982" max="9982" width="13.5703125" style="88" customWidth="1"/>
    <col min="9983" max="9983" width="25.28515625" style="88" customWidth="1"/>
    <col min="9984" max="9984" width="9.5703125" style="88" customWidth="1"/>
    <col min="9985" max="9985" width="13.42578125" style="88" customWidth="1"/>
    <col min="9986" max="9986" width="9.85546875" style="88" customWidth="1"/>
    <col min="9987" max="9987" width="13.42578125" style="88" customWidth="1"/>
    <col min="9988" max="9988" width="2.7109375" style="88" customWidth="1"/>
    <col min="9989" max="9989" width="13.42578125" style="88" customWidth="1"/>
    <col min="9990" max="10236" width="8.85546875" style="88" customWidth="1"/>
    <col min="10237" max="10237" width="8.28515625" style="88" customWidth="1"/>
    <col min="10238" max="10238" width="13.5703125" style="88" customWidth="1"/>
    <col min="10239" max="10239" width="25.28515625" style="88" customWidth="1"/>
    <col min="10240" max="10240" width="9.5703125" style="88" customWidth="1"/>
    <col min="10241" max="10241" width="13.42578125" style="88" customWidth="1"/>
    <col min="10242" max="10242" width="9.85546875" style="88" customWidth="1"/>
    <col min="10243" max="10243" width="13.42578125" style="88" customWidth="1"/>
    <col min="10244" max="10244" width="2.7109375" style="88" customWidth="1"/>
    <col min="10245" max="10245" width="13.42578125" style="88" customWidth="1"/>
    <col min="10246" max="10492" width="8.85546875" style="88" customWidth="1"/>
    <col min="10493" max="10493" width="8.28515625" style="88" customWidth="1"/>
    <col min="10494" max="10494" width="13.5703125" style="88" customWidth="1"/>
    <col min="10495" max="10495" width="25.28515625" style="88" customWidth="1"/>
    <col min="10496" max="10496" width="9.5703125" style="88" customWidth="1"/>
    <col min="10497" max="10497" width="13.42578125" style="88" customWidth="1"/>
    <col min="10498" max="10498" width="9.85546875" style="88" customWidth="1"/>
    <col min="10499" max="10499" width="13.42578125" style="88" customWidth="1"/>
    <col min="10500" max="10500" width="2.7109375" style="88" customWidth="1"/>
    <col min="10501" max="10501" width="13.42578125" style="88" customWidth="1"/>
    <col min="10502" max="10748" width="8.85546875" style="88" customWidth="1"/>
    <col min="10749" max="10749" width="8.28515625" style="88" customWidth="1"/>
    <col min="10750" max="10750" width="13.5703125" style="88" customWidth="1"/>
    <col min="10751" max="10751" width="25.28515625" style="88" customWidth="1"/>
    <col min="10752" max="10752" width="9.5703125" style="88" customWidth="1"/>
    <col min="10753" max="10753" width="13.42578125" style="88" customWidth="1"/>
    <col min="10754" max="10754" width="9.85546875" style="88" customWidth="1"/>
    <col min="10755" max="10755" width="13.42578125" style="88" customWidth="1"/>
    <col min="10756" max="10756" width="2.7109375" style="88" customWidth="1"/>
    <col min="10757" max="10757" width="13.42578125" style="88" customWidth="1"/>
    <col min="10758" max="11004" width="8.85546875" style="88" customWidth="1"/>
    <col min="11005" max="11005" width="8.28515625" style="88" customWidth="1"/>
    <col min="11006" max="11006" width="13.5703125" style="88" customWidth="1"/>
    <col min="11007" max="11007" width="25.28515625" style="88" customWidth="1"/>
    <col min="11008" max="11008" width="9.5703125" style="88" customWidth="1"/>
    <col min="11009" max="11009" width="13.42578125" style="88" customWidth="1"/>
    <col min="11010" max="11010" width="9.85546875" style="88" customWidth="1"/>
    <col min="11011" max="11011" width="13.42578125" style="88" customWidth="1"/>
    <col min="11012" max="11012" width="2.7109375" style="88" customWidth="1"/>
    <col min="11013" max="11013" width="13.42578125" style="88" customWidth="1"/>
    <col min="11014" max="11260" width="8.85546875" style="88" customWidth="1"/>
    <col min="11261" max="11261" width="8.28515625" style="88" customWidth="1"/>
    <col min="11262" max="11262" width="13.5703125" style="88" customWidth="1"/>
    <col min="11263" max="11263" width="25.28515625" style="88" customWidth="1"/>
    <col min="11264" max="11264" width="9.5703125" style="88" customWidth="1"/>
    <col min="11265" max="11265" width="13.42578125" style="88" customWidth="1"/>
    <col min="11266" max="11266" width="9.85546875" style="88" customWidth="1"/>
    <col min="11267" max="11267" width="13.42578125" style="88" customWidth="1"/>
    <col min="11268" max="11268" width="2.7109375" style="88" customWidth="1"/>
    <col min="11269" max="11269" width="13.42578125" style="88" customWidth="1"/>
    <col min="11270" max="11516" width="8.85546875" style="88" customWidth="1"/>
    <col min="11517" max="11517" width="8.28515625" style="88" customWidth="1"/>
    <col min="11518" max="11518" width="13.5703125" style="88" customWidth="1"/>
    <col min="11519" max="11519" width="25.28515625" style="88" customWidth="1"/>
    <col min="11520" max="11520" width="9.5703125" style="88" customWidth="1"/>
    <col min="11521" max="11521" width="13.42578125" style="88" customWidth="1"/>
    <col min="11522" max="11522" width="9.85546875" style="88" customWidth="1"/>
    <col min="11523" max="11523" width="13.42578125" style="88" customWidth="1"/>
    <col min="11524" max="11524" width="2.7109375" style="88" customWidth="1"/>
    <col min="11525" max="11525" width="13.42578125" style="88" customWidth="1"/>
    <col min="11526" max="11772" width="8.85546875" style="88" customWidth="1"/>
    <col min="11773" max="11773" width="8.28515625" style="88" customWidth="1"/>
    <col min="11774" max="11774" width="13.5703125" style="88" customWidth="1"/>
    <col min="11775" max="11775" width="25.28515625" style="88" customWidth="1"/>
    <col min="11776" max="11776" width="9.5703125" style="88" customWidth="1"/>
    <col min="11777" max="11777" width="13.42578125" style="88" customWidth="1"/>
    <col min="11778" max="11778" width="9.85546875" style="88" customWidth="1"/>
    <col min="11779" max="11779" width="13.42578125" style="88" customWidth="1"/>
    <col min="11780" max="11780" width="2.7109375" style="88" customWidth="1"/>
    <col min="11781" max="11781" width="13.42578125" style="88" customWidth="1"/>
    <col min="11782" max="12028" width="8.85546875" style="88" customWidth="1"/>
    <col min="12029" max="12029" width="8.28515625" style="88" customWidth="1"/>
    <col min="12030" max="12030" width="13.5703125" style="88" customWidth="1"/>
    <col min="12031" max="12031" width="25.28515625" style="88" customWidth="1"/>
    <col min="12032" max="12032" width="9.5703125" style="88" customWidth="1"/>
    <col min="12033" max="12033" width="13.42578125" style="88" customWidth="1"/>
    <col min="12034" max="12034" width="9.85546875" style="88" customWidth="1"/>
    <col min="12035" max="12035" width="13.42578125" style="88" customWidth="1"/>
    <col min="12036" max="12036" width="2.7109375" style="88" customWidth="1"/>
    <col min="12037" max="12037" width="13.42578125" style="88" customWidth="1"/>
    <col min="12038" max="12284" width="8.85546875" style="88" customWidth="1"/>
    <col min="12285" max="12285" width="8.28515625" style="88" customWidth="1"/>
    <col min="12286" max="12286" width="13.5703125" style="88" customWidth="1"/>
    <col min="12287" max="12287" width="25.28515625" style="88" customWidth="1"/>
    <col min="12288" max="12288" width="9.5703125" style="88" customWidth="1"/>
    <col min="12289" max="12289" width="13.42578125" style="88" customWidth="1"/>
    <col min="12290" max="12290" width="9.85546875" style="88" customWidth="1"/>
    <col min="12291" max="12291" width="13.42578125" style="88" customWidth="1"/>
    <col min="12292" max="12292" width="2.7109375" style="88" customWidth="1"/>
    <col min="12293" max="12293" width="13.42578125" style="88" customWidth="1"/>
    <col min="12294" max="12540" width="8.85546875" style="88" customWidth="1"/>
    <col min="12541" max="12541" width="8.28515625" style="88" customWidth="1"/>
    <col min="12542" max="12542" width="13.5703125" style="88" customWidth="1"/>
    <col min="12543" max="12543" width="25.28515625" style="88" customWidth="1"/>
    <col min="12544" max="12544" width="9.5703125" style="88" customWidth="1"/>
    <col min="12545" max="12545" width="13.42578125" style="88" customWidth="1"/>
    <col min="12546" max="12546" width="9.85546875" style="88" customWidth="1"/>
    <col min="12547" max="12547" width="13.42578125" style="88" customWidth="1"/>
    <col min="12548" max="12548" width="2.7109375" style="88" customWidth="1"/>
    <col min="12549" max="12549" width="13.42578125" style="88" customWidth="1"/>
    <col min="12550" max="12796" width="8.85546875" style="88" customWidth="1"/>
    <col min="12797" max="12797" width="8.28515625" style="88" customWidth="1"/>
    <col min="12798" max="12798" width="13.5703125" style="88" customWidth="1"/>
    <col min="12799" max="12799" width="25.28515625" style="88" customWidth="1"/>
    <col min="12800" max="12800" width="9.5703125" style="88" customWidth="1"/>
    <col min="12801" max="12801" width="13.42578125" style="88" customWidth="1"/>
    <col min="12802" max="12802" width="9.85546875" style="88" customWidth="1"/>
    <col min="12803" max="12803" width="13.42578125" style="88" customWidth="1"/>
    <col min="12804" max="12804" width="2.7109375" style="88" customWidth="1"/>
    <col min="12805" max="12805" width="13.42578125" style="88" customWidth="1"/>
    <col min="12806" max="13052" width="8.85546875" style="88" customWidth="1"/>
    <col min="13053" max="13053" width="8.28515625" style="88" customWidth="1"/>
    <col min="13054" max="13054" width="13.5703125" style="88" customWidth="1"/>
    <col min="13055" max="13055" width="25.28515625" style="88" customWidth="1"/>
    <col min="13056" max="13056" width="9.5703125" style="88" customWidth="1"/>
    <col min="13057" max="13057" width="13.42578125" style="88" customWidth="1"/>
    <col min="13058" max="13058" width="9.85546875" style="88" customWidth="1"/>
    <col min="13059" max="13059" width="13.42578125" style="88" customWidth="1"/>
    <col min="13060" max="13060" width="2.7109375" style="88" customWidth="1"/>
    <col min="13061" max="13061" width="13.42578125" style="88" customWidth="1"/>
    <col min="13062" max="13308" width="8.85546875" style="88" customWidth="1"/>
    <col min="13309" max="13309" width="8.28515625" style="88" customWidth="1"/>
    <col min="13310" max="13310" width="13.5703125" style="88" customWidth="1"/>
    <col min="13311" max="13311" width="25.28515625" style="88" customWidth="1"/>
    <col min="13312" max="13312" width="9.5703125" style="88" customWidth="1"/>
    <col min="13313" max="13313" width="13.42578125" style="88" customWidth="1"/>
    <col min="13314" max="13314" width="9.85546875" style="88" customWidth="1"/>
    <col min="13315" max="13315" width="13.42578125" style="88" customWidth="1"/>
    <col min="13316" max="13316" width="2.7109375" style="88" customWidth="1"/>
    <col min="13317" max="13317" width="13.42578125" style="88" customWidth="1"/>
    <col min="13318" max="13564" width="8.85546875" style="88" customWidth="1"/>
    <col min="13565" max="13565" width="8.28515625" style="88" customWidth="1"/>
    <col min="13566" max="13566" width="13.5703125" style="88" customWidth="1"/>
    <col min="13567" max="13567" width="25.28515625" style="88" customWidth="1"/>
    <col min="13568" max="13568" width="9.5703125" style="88" customWidth="1"/>
    <col min="13569" max="13569" width="13.42578125" style="88" customWidth="1"/>
    <col min="13570" max="13570" width="9.85546875" style="88" customWidth="1"/>
    <col min="13571" max="13571" width="13.42578125" style="88" customWidth="1"/>
    <col min="13572" max="13572" width="2.7109375" style="88" customWidth="1"/>
    <col min="13573" max="13573" width="13.42578125" style="88" customWidth="1"/>
    <col min="13574" max="13820" width="8.85546875" style="88" customWidth="1"/>
    <col min="13821" max="13821" width="8.28515625" style="88" customWidth="1"/>
    <col min="13822" max="13822" width="13.5703125" style="88" customWidth="1"/>
    <col min="13823" max="13823" width="25.28515625" style="88" customWidth="1"/>
    <col min="13824" max="13824" width="9.5703125" style="88" customWidth="1"/>
    <col min="13825" max="13825" width="13.42578125" style="88" customWidth="1"/>
    <col min="13826" max="13826" width="9.85546875" style="88" customWidth="1"/>
    <col min="13827" max="13827" width="13.42578125" style="88" customWidth="1"/>
    <col min="13828" max="13828" width="2.7109375" style="88" customWidth="1"/>
    <col min="13829" max="13829" width="13.42578125" style="88" customWidth="1"/>
    <col min="13830" max="14076" width="8.85546875" style="88" customWidth="1"/>
    <col min="14077" max="14077" width="8.28515625" style="88" customWidth="1"/>
    <col min="14078" max="14078" width="13.5703125" style="88" customWidth="1"/>
    <col min="14079" max="14079" width="25.28515625" style="88" customWidth="1"/>
    <col min="14080" max="14080" width="9.5703125" style="88" customWidth="1"/>
    <col min="14081" max="14081" width="13.42578125" style="88" customWidth="1"/>
    <col min="14082" max="14082" width="9.85546875" style="88" customWidth="1"/>
    <col min="14083" max="14083" width="13.42578125" style="88" customWidth="1"/>
    <col min="14084" max="14084" width="2.7109375" style="88" customWidth="1"/>
    <col min="14085" max="14085" width="13.42578125" style="88" customWidth="1"/>
    <col min="14086" max="14332" width="8.85546875" style="88" customWidth="1"/>
    <col min="14333" max="14333" width="8.28515625" style="88" customWidth="1"/>
    <col min="14334" max="14334" width="13.5703125" style="88" customWidth="1"/>
    <col min="14335" max="14335" width="25.28515625" style="88" customWidth="1"/>
    <col min="14336" max="14336" width="9.5703125" style="88" customWidth="1"/>
    <col min="14337" max="14337" width="13.42578125" style="88" customWidth="1"/>
    <col min="14338" max="14338" width="9.85546875" style="88" customWidth="1"/>
    <col min="14339" max="14339" width="13.42578125" style="88" customWidth="1"/>
    <col min="14340" max="14340" width="2.7109375" style="88" customWidth="1"/>
    <col min="14341" max="14341" width="13.42578125" style="88" customWidth="1"/>
    <col min="14342" max="14588" width="8.85546875" style="88" customWidth="1"/>
    <col min="14589" max="14589" width="8.28515625" style="88" customWidth="1"/>
    <col min="14590" max="14590" width="13.5703125" style="88" customWidth="1"/>
    <col min="14591" max="14591" width="25.28515625" style="88" customWidth="1"/>
    <col min="14592" max="14592" width="9.5703125" style="88" customWidth="1"/>
    <col min="14593" max="14593" width="13.42578125" style="88" customWidth="1"/>
    <col min="14594" max="14594" width="9.85546875" style="88" customWidth="1"/>
    <col min="14595" max="14595" width="13.42578125" style="88" customWidth="1"/>
    <col min="14596" max="14596" width="2.7109375" style="88" customWidth="1"/>
    <col min="14597" max="14597" width="13.42578125" style="88" customWidth="1"/>
    <col min="14598" max="14844" width="8.85546875" style="88" customWidth="1"/>
    <col min="14845" max="14845" width="8.28515625" style="88" customWidth="1"/>
    <col min="14846" max="14846" width="13.5703125" style="88" customWidth="1"/>
    <col min="14847" max="14847" width="25.28515625" style="88" customWidth="1"/>
    <col min="14848" max="14848" width="9.5703125" style="88" customWidth="1"/>
    <col min="14849" max="14849" width="13.42578125" style="88" customWidth="1"/>
    <col min="14850" max="14850" width="9.85546875" style="88" customWidth="1"/>
    <col min="14851" max="14851" width="13.42578125" style="88" customWidth="1"/>
    <col min="14852" max="14852" width="2.7109375" style="88" customWidth="1"/>
    <col min="14853" max="14853" width="13.42578125" style="88" customWidth="1"/>
    <col min="14854" max="15100" width="8.85546875" style="88" customWidth="1"/>
    <col min="15101" max="15101" width="8.28515625" style="88" customWidth="1"/>
    <col min="15102" max="15102" width="13.5703125" style="88" customWidth="1"/>
    <col min="15103" max="15103" width="25.28515625" style="88" customWidth="1"/>
    <col min="15104" max="15104" width="9.5703125" style="88" customWidth="1"/>
    <col min="15105" max="15105" width="13.42578125" style="88" customWidth="1"/>
    <col min="15106" max="15106" width="9.85546875" style="88" customWidth="1"/>
    <col min="15107" max="15107" width="13.42578125" style="88" customWidth="1"/>
    <col min="15108" max="15108" width="2.7109375" style="88" customWidth="1"/>
    <col min="15109" max="15109" width="13.42578125" style="88" customWidth="1"/>
    <col min="15110" max="15356" width="8.85546875" style="88" customWidth="1"/>
    <col min="15357" max="15357" width="8.28515625" style="88" customWidth="1"/>
    <col min="15358" max="15358" width="13.5703125" style="88" customWidth="1"/>
    <col min="15359" max="15359" width="25.28515625" style="88" customWidth="1"/>
    <col min="15360" max="15360" width="9.5703125" style="88" customWidth="1"/>
    <col min="15361" max="15361" width="13.42578125" style="88" customWidth="1"/>
    <col min="15362" max="15362" width="9.85546875" style="88" customWidth="1"/>
    <col min="15363" max="15363" width="13.42578125" style="88" customWidth="1"/>
    <col min="15364" max="15364" width="2.7109375" style="88" customWidth="1"/>
    <col min="15365" max="15365" width="13.42578125" style="88" customWidth="1"/>
    <col min="15366" max="15612" width="8.85546875" style="88" customWidth="1"/>
    <col min="15613" max="15613" width="8.28515625" style="88" customWidth="1"/>
    <col min="15614" max="15614" width="13.5703125" style="88" customWidth="1"/>
    <col min="15615" max="15615" width="25.28515625" style="88" customWidth="1"/>
    <col min="15616" max="15616" width="9.5703125" style="88" customWidth="1"/>
    <col min="15617" max="15617" width="13.42578125" style="88" customWidth="1"/>
    <col min="15618" max="15618" width="9.85546875" style="88" customWidth="1"/>
    <col min="15619" max="15619" width="13.42578125" style="88" customWidth="1"/>
    <col min="15620" max="15620" width="2.7109375" style="88" customWidth="1"/>
    <col min="15621" max="15621" width="13.42578125" style="88" customWidth="1"/>
    <col min="15622" max="15868" width="8.85546875" style="88" customWidth="1"/>
    <col min="15869" max="15869" width="8.28515625" style="88" customWidth="1"/>
    <col min="15870" max="15870" width="13.5703125" style="88" customWidth="1"/>
    <col min="15871" max="15871" width="25.28515625" style="88" customWidth="1"/>
    <col min="15872" max="15872" width="9.5703125" style="88" customWidth="1"/>
    <col min="15873" max="15873" width="13.42578125" style="88" customWidth="1"/>
    <col min="15874" max="15874" width="9.85546875" style="88" customWidth="1"/>
    <col min="15875" max="15875" width="13.42578125" style="88" customWidth="1"/>
    <col min="15876" max="15876" width="2.7109375" style="88" customWidth="1"/>
    <col min="15877" max="15877" width="13.42578125" style="88" customWidth="1"/>
    <col min="15878" max="16124" width="8.85546875" style="88" customWidth="1"/>
    <col min="16125" max="16125" width="8.28515625" style="88" customWidth="1"/>
    <col min="16126" max="16126" width="13.5703125" style="88" customWidth="1"/>
    <col min="16127" max="16127" width="25.28515625" style="88" customWidth="1"/>
    <col min="16128" max="16128" width="9.5703125" style="88" customWidth="1"/>
    <col min="16129" max="16129" width="13.42578125" style="88" customWidth="1"/>
    <col min="16130" max="16130" width="9.85546875" style="88" customWidth="1"/>
    <col min="16131" max="16131" width="13.42578125" style="88" customWidth="1"/>
    <col min="16132" max="16132" width="2.7109375" style="88" customWidth="1"/>
    <col min="16133" max="16133" width="13.42578125" style="88" customWidth="1"/>
    <col min="16134" max="16384" width="8.85546875" style="88" customWidth="1"/>
  </cols>
  <sheetData>
    <row r="1" spans="1:9" customFormat="1" ht="15">
      <c r="A1" s="146" t="s">
        <v>120</v>
      </c>
      <c r="B1" s="146"/>
      <c r="C1" s="146"/>
      <c r="D1" s="146"/>
      <c r="E1" s="146"/>
      <c r="F1" s="146"/>
    </row>
    <row r="2" spans="1:9" customFormat="1" ht="15">
      <c r="A2" s="146" t="s">
        <v>121</v>
      </c>
      <c r="B2" s="146"/>
      <c r="C2" s="146"/>
      <c r="D2" s="146"/>
      <c r="E2" s="146"/>
      <c r="F2" s="146"/>
    </row>
    <row r="3" spans="1:9" customFormat="1" ht="15">
      <c r="A3" s="87"/>
      <c r="B3" s="87"/>
      <c r="C3" s="87"/>
      <c r="D3" s="87" t="s">
        <v>122</v>
      </c>
      <c r="E3" s="87"/>
      <c r="F3" s="87"/>
    </row>
    <row r="4" spans="1:9" ht="15">
      <c r="A4" s="146" t="s">
        <v>149</v>
      </c>
      <c r="B4" s="146"/>
      <c r="C4" s="146"/>
      <c r="D4" s="146"/>
      <c r="E4" s="146"/>
      <c r="F4" s="146"/>
      <c r="G4"/>
      <c r="H4"/>
    </row>
    <row r="5" spans="1:9" ht="15.75">
      <c r="A5" s="89" t="s">
        <v>123</v>
      </c>
      <c r="B5" s="89" t="s">
        <v>63</v>
      </c>
      <c r="C5" s="89" t="s">
        <v>124</v>
      </c>
      <c r="D5" s="89" t="s">
        <v>125</v>
      </c>
      <c r="E5" s="89" t="s">
        <v>126</v>
      </c>
      <c r="F5" s="89" t="s">
        <v>127</v>
      </c>
      <c r="G5"/>
      <c r="H5"/>
    </row>
    <row r="6" spans="1:9" customFormat="1" ht="15">
      <c r="A6" s="139" t="s">
        <v>128</v>
      </c>
      <c r="B6" s="139"/>
      <c r="C6" s="139"/>
      <c r="D6" s="139"/>
      <c r="E6" s="139"/>
      <c r="F6" s="90">
        <v>0</v>
      </c>
    </row>
    <row r="7" spans="1:9" customFormat="1" ht="15">
      <c r="A7" s="139" t="s">
        <v>129</v>
      </c>
      <c r="B7" s="139"/>
      <c r="C7" s="139"/>
      <c r="D7" s="139"/>
      <c r="E7" s="139"/>
      <c r="F7" s="91">
        <v>0</v>
      </c>
    </row>
    <row r="8" spans="1:9">
      <c r="A8" s="140" t="s">
        <v>130</v>
      </c>
      <c r="B8" s="140" t="s">
        <v>140</v>
      </c>
      <c r="C8" s="94" t="s">
        <v>150</v>
      </c>
      <c r="D8" s="95">
        <v>2</v>
      </c>
      <c r="E8" s="95"/>
      <c r="F8" s="96">
        <v>7.72</v>
      </c>
    </row>
    <row r="9" spans="1:9" ht="15">
      <c r="A9" s="142"/>
      <c r="B9" s="142"/>
      <c r="C9" s="98" t="s">
        <v>141</v>
      </c>
      <c r="D9" s="99" t="s">
        <v>142</v>
      </c>
      <c r="E9" s="99" t="s">
        <v>142</v>
      </c>
      <c r="F9" s="100">
        <f>SUM(F8)</f>
        <v>7.72</v>
      </c>
    </row>
    <row r="10" spans="1:9" ht="15">
      <c r="A10" s="139" t="s">
        <v>130</v>
      </c>
      <c r="B10" s="139"/>
      <c r="C10" s="139"/>
      <c r="D10" s="139"/>
      <c r="E10" s="139"/>
      <c r="F10" s="90">
        <f>F9</f>
        <v>7.72</v>
      </c>
    </row>
    <row r="11" spans="1:9" ht="15">
      <c r="A11" s="139" t="s">
        <v>131</v>
      </c>
      <c r="B11" s="139"/>
      <c r="C11" s="139"/>
      <c r="D11" s="139"/>
      <c r="E11" s="139"/>
      <c r="F11" s="90">
        <f>F10</f>
        <v>7.72</v>
      </c>
      <c r="G11" s="102"/>
      <c r="I11" s="92"/>
    </row>
    <row r="12" spans="1:9" customFormat="1" ht="15">
      <c r="A12" s="139" t="s">
        <v>132</v>
      </c>
      <c r="B12" s="139"/>
      <c r="C12" s="139"/>
      <c r="D12" s="139"/>
      <c r="E12" s="139"/>
      <c r="F12" s="90">
        <v>0</v>
      </c>
    </row>
    <row r="13" spans="1:9" customFormat="1" ht="15">
      <c r="A13" s="139" t="s">
        <v>133</v>
      </c>
      <c r="B13" s="139"/>
      <c r="C13" s="139"/>
      <c r="D13" s="139"/>
      <c r="E13" s="139"/>
      <c r="F13" s="91">
        <v>0</v>
      </c>
    </row>
    <row r="14" spans="1:9" customFormat="1" ht="15">
      <c r="A14" s="139" t="s">
        <v>134</v>
      </c>
      <c r="B14" s="139"/>
      <c r="C14" s="139"/>
      <c r="D14" s="139"/>
      <c r="E14" s="139"/>
      <c r="F14" s="91">
        <v>0</v>
      </c>
    </row>
    <row r="15" spans="1:9" customFormat="1" ht="15">
      <c r="A15" s="139" t="s">
        <v>135</v>
      </c>
      <c r="B15" s="139"/>
      <c r="C15" s="139"/>
      <c r="D15" s="139"/>
      <c r="E15" s="139"/>
      <c r="F15" s="90">
        <f>SUM(F12:F14)</f>
        <v>0</v>
      </c>
    </row>
    <row r="16" spans="1:9" customFormat="1" ht="15">
      <c r="A16" s="139" t="s">
        <v>136</v>
      </c>
      <c r="B16" s="139"/>
      <c r="C16" s="139"/>
      <c r="D16" s="139"/>
      <c r="E16" s="139"/>
      <c r="F16" s="90">
        <f>F15+F10</f>
        <v>7.72</v>
      </c>
      <c r="G16" s="93"/>
      <c r="I16" s="92"/>
    </row>
    <row r="17" spans="1:9" customFormat="1" ht="15">
      <c r="A17" s="139" t="s">
        <v>137</v>
      </c>
      <c r="B17" s="139"/>
      <c r="C17" s="139"/>
      <c r="D17" s="139"/>
      <c r="E17" s="139"/>
      <c r="F17" s="90">
        <v>0</v>
      </c>
      <c r="I17" s="92"/>
    </row>
    <row r="18" spans="1:9" customFormat="1" ht="15">
      <c r="A18" s="139" t="s">
        <v>138</v>
      </c>
      <c r="B18" s="139"/>
      <c r="C18" s="139"/>
      <c r="D18" s="139"/>
      <c r="E18" s="139"/>
      <c r="F18" s="91">
        <v>0</v>
      </c>
      <c r="I18" s="92"/>
    </row>
    <row r="19" spans="1:9" customFormat="1" ht="15">
      <c r="A19" s="139" t="s">
        <v>139</v>
      </c>
      <c r="B19" s="139"/>
      <c r="C19" s="139"/>
      <c r="D19" s="139"/>
      <c r="E19" s="139"/>
      <c r="F19" s="91">
        <v>0</v>
      </c>
      <c r="I19" s="92"/>
    </row>
    <row r="20" spans="1:9" customFormat="1" ht="15">
      <c r="A20" s="139" t="s">
        <v>143</v>
      </c>
      <c r="B20" s="139"/>
      <c r="C20" s="139"/>
      <c r="D20" s="139"/>
      <c r="E20" s="139"/>
      <c r="F20" s="90">
        <f>SUM(F17:F19)</f>
        <v>0</v>
      </c>
      <c r="I20" s="92"/>
    </row>
    <row r="21" spans="1:9" customFormat="1" ht="15">
      <c r="A21" s="139" t="s">
        <v>151</v>
      </c>
      <c r="B21" s="139"/>
      <c r="C21" s="139"/>
      <c r="D21" s="139"/>
      <c r="E21" s="139"/>
      <c r="F21" s="90">
        <f>F20+F16</f>
        <v>7.72</v>
      </c>
      <c r="G21" s="93"/>
      <c r="I21" s="92"/>
    </row>
    <row r="22" spans="1:9">
      <c r="A22" s="140" t="s">
        <v>144</v>
      </c>
      <c r="B22" s="143" t="s">
        <v>152</v>
      </c>
      <c r="C22" s="94" t="s">
        <v>153</v>
      </c>
      <c r="D22" s="95">
        <v>1</v>
      </c>
      <c r="E22" s="95"/>
      <c r="F22" s="96">
        <v>111.15</v>
      </c>
    </row>
    <row r="23" spans="1:9" ht="15">
      <c r="A23" s="142"/>
      <c r="B23" s="145"/>
      <c r="C23" s="98" t="s">
        <v>154</v>
      </c>
      <c r="D23" s="99" t="s">
        <v>142</v>
      </c>
      <c r="E23" s="99" t="s">
        <v>142</v>
      </c>
      <c r="F23" s="100">
        <f>SUM(F22)</f>
        <v>111.15</v>
      </c>
    </row>
    <row r="24" spans="1:9">
      <c r="A24" s="140" t="s">
        <v>144</v>
      </c>
      <c r="B24" s="140" t="s">
        <v>155</v>
      </c>
      <c r="C24" s="94" t="s">
        <v>156</v>
      </c>
      <c r="D24" s="95">
        <v>8</v>
      </c>
      <c r="E24" s="95"/>
      <c r="F24" s="96">
        <v>246.55</v>
      </c>
    </row>
    <row r="25" spans="1:9">
      <c r="A25" s="141"/>
      <c r="B25" s="141"/>
      <c r="C25" s="94" t="s">
        <v>157</v>
      </c>
      <c r="D25" s="95">
        <v>16</v>
      </c>
      <c r="E25" s="95"/>
      <c r="F25" s="97">
        <v>1130.3800000000001</v>
      </c>
    </row>
    <row r="26" spans="1:9" ht="15">
      <c r="A26" s="142"/>
      <c r="B26" s="142"/>
      <c r="C26" s="98" t="s">
        <v>158</v>
      </c>
      <c r="D26" s="99" t="s">
        <v>142</v>
      </c>
      <c r="E26" s="99" t="s">
        <v>142</v>
      </c>
      <c r="F26" s="100">
        <f>SUM(F24:F25)</f>
        <v>1376.93</v>
      </c>
    </row>
    <row r="27" spans="1:9">
      <c r="A27" s="140" t="s">
        <v>144</v>
      </c>
      <c r="B27" s="143" t="s">
        <v>159</v>
      </c>
      <c r="C27" s="94" t="s">
        <v>160</v>
      </c>
      <c r="D27" s="95">
        <v>1</v>
      </c>
      <c r="E27" s="95"/>
      <c r="F27" s="97">
        <v>1104</v>
      </c>
    </row>
    <row r="28" spans="1:9" ht="15">
      <c r="A28" s="142"/>
      <c r="B28" s="145"/>
      <c r="C28" s="98" t="s">
        <v>161</v>
      </c>
      <c r="D28" s="99" t="s">
        <v>142</v>
      </c>
      <c r="E28" s="99" t="s">
        <v>142</v>
      </c>
      <c r="F28" s="100">
        <f>SUM(F27)</f>
        <v>1104</v>
      </c>
    </row>
    <row r="29" spans="1:9" ht="15">
      <c r="A29" s="139" t="s">
        <v>144</v>
      </c>
      <c r="B29" s="139"/>
      <c r="C29" s="139"/>
      <c r="D29" s="139"/>
      <c r="E29" s="139"/>
      <c r="F29" s="91">
        <f>F28+F26+F23</f>
        <v>2592.0800000000004</v>
      </c>
    </row>
    <row r="30" spans="1:9">
      <c r="A30" s="140" t="s">
        <v>145</v>
      </c>
      <c r="B30" s="143" t="s">
        <v>162</v>
      </c>
      <c r="C30" s="94" t="s">
        <v>163</v>
      </c>
      <c r="D30" s="95">
        <v>80</v>
      </c>
      <c r="E30" s="95"/>
      <c r="F30" s="96">
        <v>920</v>
      </c>
    </row>
    <row r="31" spans="1:9">
      <c r="A31" s="141"/>
      <c r="B31" s="144"/>
      <c r="C31" s="94" t="s">
        <v>164</v>
      </c>
      <c r="D31" s="95">
        <v>3</v>
      </c>
      <c r="E31" s="95"/>
      <c r="F31" s="96">
        <v>96</v>
      </c>
    </row>
    <row r="32" spans="1:9">
      <c r="A32" s="141"/>
      <c r="B32" s="144"/>
      <c r="C32" s="94" t="s">
        <v>165</v>
      </c>
      <c r="D32" s="95">
        <v>3</v>
      </c>
      <c r="E32" s="95"/>
      <c r="F32" s="96">
        <v>111</v>
      </c>
    </row>
    <row r="33" spans="1:9">
      <c r="A33" s="141"/>
      <c r="B33" s="144"/>
      <c r="C33" s="94" t="s">
        <v>166</v>
      </c>
      <c r="D33" s="95">
        <v>1</v>
      </c>
      <c r="E33" s="95"/>
      <c r="F33" s="96">
        <v>51</v>
      </c>
    </row>
    <row r="34" spans="1:9">
      <c r="A34" s="141"/>
      <c r="B34" s="144"/>
      <c r="C34" s="94" t="s">
        <v>167</v>
      </c>
      <c r="D34" s="95">
        <v>1</v>
      </c>
      <c r="E34" s="95"/>
      <c r="F34" s="96">
        <v>71.5</v>
      </c>
    </row>
    <row r="35" spans="1:9">
      <c r="A35" s="141"/>
      <c r="B35" s="144"/>
      <c r="C35" s="94" t="s">
        <v>168</v>
      </c>
      <c r="D35" s="95">
        <v>1</v>
      </c>
      <c r="E35" s="95"/>
      <c r="F35" s="96">
        <v>133.5</v>
      </c>
    </row>
    <row r="36" spans="1:9" ht="15">
      <c r="A36" s="142"/>
      <c r="B36" s="145"/>
      <c r="C36" s="101" t="s">
        <v>169</v>
      </c>
      <c r="D36" s="99" t="s">
        <v>142</v>
      </c>
      <c r="E36" s="99" t="s">
        <v>142</v>
      </c>
      <c r="F36" s="100">
        <f>SUM(F30:F35)</f>
        <v>1383</v>
      </c>
    </row>
    <row r="37" spans="1:9" ht="15">
      <c r="A37" s="139" t="s">
        <v>145</v>
      </c>
      <c r="B37" s="139"/>
      <c r="C37" s="139"/>
      <c r="D37" s="139"/>
      <c r="E37" s="139"/>
      <c r="F37" s="91">
        <f>F36</f>
        <v>1383</v>
      </c>
    </row>
    <row r="38" spans="1:9" ht="15">
      <c r="A38" s="139" t="s">
        <v>146</v>
      </c>
      <c r="B38" s="139"/>
      <c r="C38" s="139"/>
      <c r="D38" s="139"/>
      <c r="E38" s="139"/>
      <c r="F38" s="91">
        <v>0</v>
      </c>
    </row>
    <row r="39" spans="1:9" ht="15">
      <c r="A39" s="139" t="s">
        <v>147</v>
      </c>
      <c r="B39" s="139"/>
      <c r="C39" s="139"/>
      <c r="D39" s="139"/>
      <c r="E39" s="139"/>
      <c r="F39" s="104">
        <f>F38+F37+F29</f>
        <v>3975.0800000000004</v>
      </c>
      <c r="H39" s="102"/>
      <c r="I39" s="103"/>
    </row>
    <row r="40" spans="1:9" ht="15">
      <c r="A40" s="139" t="s">
        <v>148</v>
      </c>
      <c r="B40" s="139"/>
      <c r="C40" s="139"/>
      <c r="D40" s="139"/>
      <c r="E40" s="139"/>
      <c r="F40" s="91">
        <f>F39+F21</f>
        <v>3982.8</v>
      </c>
      <c r="G40" s="103"/>
    </row>
    <row r="41" spans="1:9">
      <c r="F41" s="102">
        <f>F40-'Кузовлева дом № 3'!D29</f>
        <v>0</v>
      </c>
    </row>
  </sheetData>
  <mergeCells count="32">
    <mergeCell ref="A1:F1"/>
    <mergeCell ref="A2:F2"/>
    <mergeCell ref="A4:F4"/>
    <mergeCell ref="A6:E6"/>
    <mergeCell ref="A7:E7"/>
    <mergeCell ref="A8:A9"/>
    <mergeCell ref="B8:B9"/>
    <mergeCell ref="A21:E21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2:A23"/>
    <mergeCell ref="B22:B23"/>
    <mergeCell ref="A24:A26"/>
    <mergeCell ref="B24:B26"/>
    <mergeCell ref="A27:A28"/>
    <mergeCell ref="B27:B28"/>
    <mergeCell ref="A40:E40"/>
    <mergeCell ref="A29:E29"/>
    <mergeCell ref="A30:A36"/>
    <mergeCell ref="B30:B36"/>
    <mergeCell ref="A37:E37"/>
    <mergeCell ref="A38:E38"/>
    <mergeCell ref="A39:E39"/>
  </mergeCells>
  <pageMargins left="0.86" right="0.14000000000000001" top="0.34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5"/>
  <sheetViews>
    <sheetView zoomScale="70" zoomScaleNormal="70" workbookViewId="0">
      <selection activeCell="S223" sqref="S223"/>
    </sheetView>
  </sheetViews>
  <sheetFormatPr defaultRowHeight="15"/>
  <cols>
    <col min="1" max="1" width="31.28515625" style="63" customWidth="1"/>
    <col min="2" max="2" width="11.140625" style="63" customWidth="1"/>
    <col min="3" max="3" width="9.7109375" style="63" customWidth="1"/>
    <col min="4" max="4" width="10.42578125" style="63" customWidth="1"/>
    <col min="5" max="5" width="10.5703125" style="63" customWidth="1"/>
    <col min="6" max="6" width="10.85546875" style="63" customWidth="1"/>
    <col min="7" max="7" width="10.140625" style="63" customWidth="1"/>
    <col min="8" max="8" width="10.7109375" style="63" customWidth="1"/>
    <col min="9" max="9" width="10" style="63" customWidth="1"/>
    <col min="10" max="10" width="11.140625" style="63" customWidth="1"/>
    <col min="11" max="11" width="10.42578125" style="63" customWidth="1"/>
    <col min="12" max="12" width="10.28515625" style="63" customWidth="1"/>
    <col min="13" max="13" width="10" style="63" customWidth="1"/>
    <col min="14" max="14" width="12.140625" style="63" customWidth="1"/>
    <col min="15" max="15" width="11.7109375" style="63" customWidth="1"/>
    <col min="16" max="16" width="11.28515625" style="63" customWidth="1"/>
    <col min="17" max="17" width="10.140625" style="63" customWidth="1"/>
    <col min="18" max="18" width="10.7109375" style="63" customWidth="1"/>
    <col min="19" max="19" width="11.85546875" style="63" customWidth="1"/>
    <col min="20" max="20" width="11.42578125" style="68" customWidth="1"/>
    <col min="21" max="16384" width="9.140625" style="63"/>
  </cols>
  <sheetData>
    <row r="1" spans="1:20">
      <c r="A1" s="147" t="s">
        <v>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21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>
      <c r="A3" s="64"/>
      <c r="B3" s="72">
        <v>42005</v>
      </c>
      <c r="C3" s="72">
        <v>42036</v>
      </c>
      <c r="D3" s="72">
        <v>42064</v>
      </c>
      <c r="E3" s="73" t="s">
        <v>91</v>
      </c>
      <c r="F3" s="72">
        <v>42095</v>
      </c>
      <c r="G3" s="72">
        <v>42125</v>
      </c>
      <c r="H3" s="72">
        <v>42156</v>
      </c>
      <c r="I3" s="72" t="s">
        <v>92</v>
      </c>
      <c r="J3" s="72" t="s">
        <v>93</v>
      </c>
      <c r="K3" s="72">
        <v>42186</v>
      </c>
      <c r="L3" s="72">
        <v>42217</v>
      </c>
      <c r="M3" s="72">
        <v>42248</v>
      </c>
      <c r="N3" s="72" t="s">
        <v>94</v>
      </c>
      <c r="O3" s="72" t="s">
        <v>95</v>
      </c>
      <c r="P3" s="72">
        <v>42278</v>
      </c>
      <c r="Q3" s="72">
        <v>42309</v>
      </c>
      <c r="R3" s="72">
        <v>42339</v>
      </c>
      <c r="S3" s="73" t="s">
        <v>96</v>
      </c>
      <c r="T3" s="65" t="s">
        <v>97</v>
      </c>
    </row>
    <row r="4" spans="1:20" s="68" customFormat="1" ht="14.25" customHeight="1">
      <c r="A4" s="66" t="s">
        <v>50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0</v>
      </c>
      <c r="I4" s="67">
        <v>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</row>
    <row r="5" spans="1:20" ht="14.25" customHeight="1">
      <c r="A5" s="69" t="s">
        <v>84</v>
      </c>
      <c r="B5" s="70">
        <v>0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67">
        <v>0</v>
      </c>
    </row>
    <row r="6" spans="1:20" ht="14.25" customHeight="1">
      <c r="A6" s="69" t="s">
        <v>85</v>
      </c>
      <c r="B6" s="70">
        <v>0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67">
        <v>0</v>
      </c>
    </row>
    <row r="7" spans="1:20" ht="14.25" customHeight="1">
      <c r="A7" s="69" t="s">
        <v>86</v>
      </c>
      <c r="B7" s="70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67">
        <v>0</v>
      </c>
    </row>
    <row r="8" spans="1:20" s="68" customFormat="1" ht="28.5" customHeight="1">
      <c r="A8" s="66" t="s">
        <v>51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spans="1:20" ht="14.25" customHeight="1">
      <c r="A9" s="69" t="s">
        <v>84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67">
        <v>0</v>
      </c>
    </row>
    <row r="10" spans="1:20" ht="14.25" customHeight="1">
      <c r="A10" s="69" t="s">
        <v>85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67">
        <v>0</v>
      </c>
    </row>
    <row r="11" spans="1:20" ht="14.25" customHeight="1">
      <c r="A11" s="69" t="s">
        <v>86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67">
        <v>0</v>
      </c>
    </row>
    <row r="12" spans="1:20" s="68" customFormat="1" ht="25.5" customHeight="1">
      <c r="A12" s="66" t="s">
        <v>52</v>
      </c>
      <c r="B12" s="67">
        <v>1804.95043289102</v>
      </c>
      <c r="C12" s="67">
        <v>1303.8487642339417</v>
      </c>
      <c r="D12" s="67">
        <v>1456.2585478397184</v>
      </c>
      <c r="E12" s="67">
        <v>4565.0577449646798</v>
      </c>
      <c r="F12" s="67">
        <v>1371.4445152535861</v>
      </c>
      <c r="G12" s="67">
        <v>1413.2120825752402</v>
      </c>
      <c r="H12" s="67">
        <v>1276.0166398586709</v>
      </c>
      <c r="I12" s="67">
        <v>4060.6732376874975</v>
      </c>
      <c r="J12" s="67">
        <v>8625.7309826521778</v>
      </c>
      <c r="K12" s="67">
        <v>1187.9099143724</v>
      </c>
      <c r="L12" s="67">
        <v>1018.0586996953588</v>
      </c>
      <c r="M12" s="67">
        <v>1098.6241727575955</v>
      </c>
      <c r="N12" s="67">
        <v>3304.5927868253543</v>
      </c>
      <c r="O12" s="67">
        <v>11930.323769477531</v>
      </c>
      <c r="P12" s="67">
        <v>1056.9602755378203</v>
      </c>
      <c r="Q12" s="67">
        <v>832.29005695081969</v>
      </c>
      <c r="R12" s="67">
        <v>1092.1706967959083</v>
      </c>
      <c r="S12" s="67">
        <v>2981.4210292845482</v>
      </c>
      <c r="T12" s="67">
        <v>14911.74479876208</v>
      </c>
    </row>
    <row r="13" spans="1:20" ht="14.25" customHeight="1">
      <c r="A13" s="69" t="s">
        <v>84</v>
      </c>
      <c r="B13" s="70">
        <v>1762.4859292965818</v>
      </c>
      <c r="C13" s="70">
        <v>1261.01443611485</v>
      </c>
      <c r="D13" s="70">
        <v>1407.8930270693031</v>
      </c>
      <c r="E13" s="70">
        <v>4431.3933924807352</v>
      </c>
      <c r="F13" s="70">
        <v>1350.9780717383155</v>
      </c>
      <c r="G13" s="70">
        <v>1397.2219801189481</v>
      </c>
      <c r="H13" s="70">
        <v>1233.5182763272398</v>
      </c>
      <c r="I13" s="70">
        <v>3981.7183281845037</v>
      </c>
      <c r="J13" s="70">
        <v>8413.111720665238</v>
      </c>
      <c r="K13" s="70">
        <v>1164.6668179794692</v>
      </c>
      <c r="L13" s="70">
        <v>1000.1834843477673</v>
      </c>
      <c r="M13" s="70">
        <v>1023.2715107743614</v>
      </c>
      <c r="N13" s="70">
        <v>3188.121813101598</v>
      </c>
      <c r="O13" s="70">
        <v>11601.233533766836</v>
      </c>
      <c r="P13" s="70">
        <v>1011.7418250669941</v>
      </c>
      <c r="Q13" s="70">
        <v>811.51737858385138</v>
      </c>
      <c r="R13" s="70">
        <v>1020.3972620579608</v>
      </c>
      <c r="S13" s="70">
        <v>2843.6564657088065</v>
      </c>
      <c r="T13" s="67">
        <v>14444.889999475643</v>
      </c>
    </row>
    <row r="14" spans="1:20" ht="14.25" customHeight="1">
      <c r="A14" s="69" t="s">
        <v>85</v>
      </c>
      <c r="B14" s="70">
        <v>0</v>
      </c>
      <c r="C14" s="70">
        <v>0</v>
      </c>
      <c r="D14" s="70">
        <v>6.4305789551755996</v>
      </c>
      <c r="E14" s="70">
        <v>6.4305789551755996</v>
      </c>
      <c r="F14" s="70">
        <v>0</v>
      </c>
      <c r="G14" s="70">
        <v>0</v>
      </c>
      <c r="H14" s="70">
        <v>0</v>
      </c>
      <c r="I14" s="70">
        <v>0</v>
      </c>
      <c r="J14" s="70">
        <v>6.4305789551755996</v>
      </c>
      <c r="K14" s="70">
        <v>0</v>
      </c>
      <c r="L14" s="70">
        <v>0</v>
      </c>
      <c r="M14" s="70">
        <v>0</v>
      </c>
      <c r="N14" s="70">
        <v>0</v>
      </c>
      <c r="O14" s="70">
        <v>6.4305789551755996</v>
      </c>
      <c r="P14" s="70">
        <v>0</v>
      </c>
      <c r="Q14" s="70">
        <v>5.4265998772443167</v>
      </c>
      <c r="R14" s="70">
        <v>0</v>
      </c>
      <c r="S14" s="70">
        <v>5.4265998772443167</v>
      </c>
      <c r="T14" s="67">
        <v>11.857178832419915</v>
      </c>
    </row>
    <row r="15" spans="1:20" ht="14.25" customHeight="1">
      <c r="A15" s="69" t="s">
        <v>86</v>
      </c>
      <c r="B15" s="70">
        <v>42.464503594438149</v>
      </c>
      <c r="C15" s="70">
        <v>42.834328119091573</v>
      </c>
      <c r="D15" s="70">
        <v>41.934941815239689</v>
      </c>
      <c r="E15" s="70">
        <v>127.2337735287694</v>
      </c>
      <c r="F15" s="70">
        <v>20.466443515270555</v>
      </c>
      <c r="G15" s="70">
        <v>15.990102456292215</v>
      </c>
      <c r="H15" s="70">
        <v>42.498363531431096</v>
      </c>
      <c r="I15" s="70">
        <v>78.954909502993871</v>
      </c>
      <c r="J15" s="70">
        <v>206.18868303176328</v>
      </c>
      <c r="K15" s="70">
        <v>23.243096392930692</v>
      </c>
      <c r="L15" s="70">
        <v>17.875215347591496</v>
      </c>
      <c r="M15" s="70">
        <v>75.352661983233986</v>
      </c>
      <c r="N15" s="70">
        <v>116.47097372375617</v>
      </c>
      <c r="O15" s="70">
        <v>322.65965675551945</v>
      </c>
      <c r="P15" s="70">
        <v>45.218450470826134</v>
      </c>
      <c r="Q15" s="70">
        <v>15.346078489723896</v>
      </c>
      <c r="R15" s="70">
        <v>71.773434737947397</v>
      </c>
      <c r="S15" s="70">
        <v>132.33796369849742</v>
      </c>
      <c r="T15" s="67">
        <v>454.9976204540169</v>
      </c>
    </row>
    <row r="16" spans="1:20" s="68" customFormat="1" ht="26.25" customHeight="1">
      <c r="A16" s="66" t="s">
        <v>53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14.25" customHeight="1">
      <c r="A17" s="69" t="s">
        <v>84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7">
        <v>0</v>
      </c>
    </row>
    <row r="18" spans="1:20" ht="14.25" customHeight="1">
      <c r="A18" s="69" t="s">
        <v>85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67">
        <v>0</v>
      </c>
    </row>
    <row r="19" spans="1:20" ht="14.25" customHeight="1">
      <c r="A19" s="69" t="s">
        <v>86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7">
        <v>0</v>
      </c>
    </row>
    <row r="20" spans="1:20" s="68" customFormat="1" ht="27.75" customHeight="1">
      <c r="A20" s="66" t="s">
        <v>54</v>
      </c>
      <c r="B20" s="67">
        <v>172.23704733158846</v>
      </c>
      <c r="C20" s="67">
        <v>176.81935722213385</v>
      </c>
      <c r="D20" s="67">
        <v>212.20985549898182</v>
      </c>
      <c r="E20" s="67">
        <v>561.26626005270418</v>
      </c>
      <c r="F20" s="67">
        <v>92.396639254799027</v>
      </c>
      <c r="G20" s="67">
        <v>80.236709087737552</v>
      </c>
      <c r="H20" s="67">
        <v>173.84504322669545</v>
      </c>
      <c r="I20" s="67">
        <v>346.47839156923203</v>
      </c>
      <c r="J20" s="67">
        <v>907.74465162193621</v>
      </c>
      <c r="K20" s="67">
        <v>105.33771007728024</v>
      </c>
      <c r="L20" s="67">
        <v>81.509342849739852</v>
      </c>
      <c r="M20" s="67">
        <v>90.153816809489115</v>
      </c>
      <c r="N20" s="67">
        <v>277.00086973650923</v>
      </c>
      <c r="O20" s="67">
        <v>1184.7455213584456</v>
      </c>
      <c r="P20" s="67">
        <v>190.06086541322423</v>
      </c>
      <c r="Q20" s="67">
        <v>119.55671580669795</v>
      </c>
      <c r="R20" s="67">
        <v>288.92436198498234</v>
      </c>
      <c r="S20" s="67">
        <v>598.54194320490444</v>
      </c>
      <c r="T20" s="67">
        <v>1783.2874645633499</v>
      </c>
    </row>
    <row r="21" spans="1:20" ht="14.25" customHeight="1">
      <c r="A21" s="69" t="s">
        <v>84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7">
        <v>0</v>
      </c>
    </row>
    <row r="22" spans="1:20" ht="14.25" customHeight="1">
      <c r="A22" s="69" t="s">
        <v>85</v>
      </c>
      <c r="B22" s="70">
        <v>0</v>
      </c>
      <c r="C22" s="70">
        <v>0</v>
      </c>
      <c r="D22" s="70">
        <v>43.090083756691072</v>
      </c>
      <c r="E22" s="70">
        <v>43.090083756691072</v>
      </c>
      <c r="F22" s="70">
        <v>0</v>
      </c>
      <c r="G22" s="70">
        <v>7.8606248602027806</v>
      </c>
      <c r="H22" s="70">
        <v>0</v>
      </c>
      <c r="I22" s="70">
        <v>7.8606248602027806</v>
      </c>
      <c r="J22" s="70">
        <v>50.950708616893856</v>
      </c>
      <c r="K22" s="70">
        <v>0</v>
      </c>
      <c r="L22" s="70">
        <v>0</v>
      </c>
      <c r="M22" s="70">
        <v>0</v>
      </c>
      <c r="N22" s="70">
        <v>0</v>
      </c>
      <c r="O22" s="70">
        <v>50.950708616893856</v>
      </c>
      <c r="P22" s="70">
        <v>0.67435886958581759</v>
      </c>
      <c r="Q22" s="70">
        <v>46.06884686161002</v>
      </c>
      <c r="R22" s="70">
        <v>0.39716841398919311</v>
      </c>
      <c r="S22" s="70">
        <v>47.140374145185028</v>
      </c>
      <c r="T22" s="67">
        <v>98.091082762078884</v>
      </c>
    </row>
    <row r="23" spans="1:20" ht="14.25" customHeight="1">
      <c r="A23" s="69" t="s">
        <v>86</v>
      </c>
      <c r="B23" s="70">
        <v>172.23704733158846</v>
      </c>
      <c r="C23" s="70">
        <v>176.81935722213385</v>
      </c>
      <c r="D23" s="70">
        <v>169.11977174229077</v>
      </c>
      <c r="E23" s="70">
        <v>518.17617629601307</v>
      </c>
      <c r="F23" s="70">
        <v>92.396639254799027</v>
      </c>
      <c r="G23" s="70">
        <v>72.376084227534776</v>
      </c>
      <c r="H23" s="70">
        <v>173.84504322669545</v>
      </c>
      <c r="I23" s="70">
        <v>338.61776670902924</v>
      </c>
      <c r="J23" s="70">
        <v>856.79394300504237</v>
      </c>
      <c r="K23" s="70">
        <v>105.33771007728024</v>
      </c>
      <c r="L23" s="70">
        <v>81.509342849739852</v>
      </c>
      <c r="M23" s="70">
        <v>90.153816809489115</v>
      </c>
      <c r="N23" s="70">
        <v>277.00086973650923</v>
      </c>
      <c r="O23" s="70">
        <v>1133.7948127415516</v>
      </c>
      <c r="P23" s="70">
        <v>189.3865065436384</v>
      </c>
      <c r="Q23" s="70">
        <v>73.487868945087939</v>
      </c>
      <c r="R23" s="70">
        <v>288.52719357099312</v>
      </c>
      <c r="S23" s="70">
        <v>551.40156905971946</v>
      </c>
      <c r="T23" s="67">
        <v>1685.1963818012709</v>
      </c>
    </row>
    <row r="24" spans="1:20" s="68" customFormat="1" ht="14.25" customHeight="1">
      <c r="A24" s="66" t="s">
        <v>55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</row>
    <row r="25" spans="1:20" s="68" customFormat="1" ht="14.25" customHeight="1">
      <c r="A25" s="66" t="s">
        <v>87</v>
      </c>
      <c r="B25" s="67">
        <v>301.38217316683239</v>
      </c>
      <c r="C25" s="67">
        <v>301.38217316683239</v>
      </c>
      <c r="D25" s="67">
        <v>301.38217316683239</v>
      </c>
      <c r="E25" s="67">
        <v>904.14651950049711</v>
      </c>
      <c r="F25" s="67">
        <v>301.38217316683239</v>
      </c>
      <c r="G25" s="67">
        <v>301.38217316683239</v>
      </c>
      <c r="H25" s="67">
        <v>301.38217316683239</v>
      </c>
      <c r="I25" s="67">
        <v>904.14651950049711</v>
      </c>
      <c r="J25" s="67">
        <v>1808.2930390009942</v>
      </c>
      <c r="K25" s="67">
        <v>0</v>
      </c>
      <c r="L25" s="67">
        <v>0</v>
      </c>
      <c r="M25" s="67">
        <v>301.38217316683239</v>
      </c>
      <c r="N25" s="67">
        <v>301.38217316683239</v>
      </c>
      <c r="O25" s="67">
        <v>2109.6752121678264</v>
      </c>
      <c r="P25" s="67">
        <v>0</v>
      </c>
      <c r="Q25" s="67">
        <v>0</v>
      </c>
      <c r="R25" s="67">
        <v>0</v>
      </c>
      <c r="S25" s="67">
        <v>0</v>
      </c>
      <c r="T25" s="67">
        <v>2109.6752121678264</v>
      </c>
    </row>
    <row r="26" spans="1:20" s="68" customFormat="1" ht="14.25" customHeight="1">
      <c r="A26" s="66" t="s">
        <v>57</v>
      </c>
      <c r="B26" s="67">
        <v>3343.3281277112615</v>
      </c>
      <c r="C26" s="67">
        <v>3343.3281277112615</v>
      </c>
      <c r="D26" s="67">
        <v>3349.7038691942516</v>
      </c>
      <c r="E26" s="67">
        <v>10036.360124616775</v>
      </c>
      <c r="F26" s="67">
        <v>3346.7084070058227</v>
      </c>
      <c r="G26" s="67">
        <v>3343.3281277112615</v>
      </c>
      <c r="H26" s="67">
        <v>3343.3281277112615</v>
      </c>
      <c r="I26" s="67">
        <v>10033.364662428345</v>
      </c>
      <c r="J26" s="67">
        <v>20069.724787045117</v>
      </c>
      <c r="K26" s="67">
        <v>3343.3281277112615</v>
      </c>
      <c r="L26" s="67">
        <v>3343.3281277112615</v>
      </c>
      <c r="M26" s="67">
        <v>3344.6840589537123</v>
      </c>
      <c r="N26" s="67">
        <v>10031.340314376235</v>
      </c>
      <c r="O26" s="67">
        <v>30101.065101421351</v>
      </c>
      <c r="P26" s="67">
        <v>3345.2170736153575</v>
      </c>
      <c r="Q26" s="67">
        <v>3395.5314805456273</v>
      </c>
      <c r="R26" s="67">
        <v>3344.3593993604495</v>
      </c>
      <c r="S26" s="67">
        <v>10085.107953521434</v>
      </c>
      <c r="T26" s="67">
        <v>40186.173054942788</v>
      </c>
    </row>
    <row r="27" spans="1:20" ht="14.25" customHeight="1">
      <c r="A27" s="69" t="s">
        <v>84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67">
        <v>0</v>
      </c>
    </row>
    <row r="28" spans="1:20" ht="14.25" customHeight="1">
      <c r="A28" s="69" t="s">
        <v>85</v>
      </c>
      <c r="B28" s="70">
        <v>0</v>
      </c>
      <c r="C28" s="70">
        <v>0</v>
      </c>
      <c r="D28" s="70">
        <v>6.3757414829899668</v>
      </c>
      <c r="E28" s="70">
        <v>6.3757414829899668</v>
      </c>
      <c r="F28" s="70">
        <v>0</v>
      </c>
      <c r="G28" s="70">
        <v>0</v>
      </c>
      <c r="H28" s="70">
        <v>0</v>
      </c>
      <c r="I28" s="70">
        <v>0</v>
      </c>
      <c r="J28" s="70">
        <v>6.3757414829899668</v>
      </c>
      <c r="K28" s="70">
        <v>0</v>
      </c>
      <c r="L28" s="70">
        <v>0</v>
      </c>
      <c r="M28" s="70">
        <v>1.3559312424510637</v>
      </c>
      <c r="N28" s="70">
        <v>1.3559312424510637</v>
      </c>
      <c r="O28" s="70">
        <v>7.7316727254410305</v>
      </c>
      <c r="P28" s="70">
        <v>1.8889459040962635</v>
      </c>
      <c r="Q28" s="70">
        <v>11.18547786906462</v>
      </c>
      <c r="R28" s="70">
        <v>1.0312716491881329</v>
      </c>
      <c r="S28" s="70">
        <v>14.105695422349017</v>
      </c>
      <c r="T28" s="67">
        <v>21.837368147790048</v>
      </c>
    </row>
    <row r="29" spans="1:20" ht="14.25" customHeight="1">
      <c r="A29" s="69" t="s">
        <v>88</v>
      </c>
      <c r="B29" s="70">
        <v>3343.3281277112615</v>
      </c>
      <c r="C29" s="70">
        <v>3343.3281277112615</v>
      </c>
      <c r="D29" s="70">
        <v>3343.3281277112615</v>
      </c>
      <c r="E29" s="70">
        <v>10029.984383133784</v>
      </c>
      <c r="F29" s="70">
        <v>3343.3281277112615</v>
      </c>
      <c r="G29" s="70">
        <v>3343.3281277112615</v>
      </c>
      <c r="H29" s="70">
        <v>3343.3281277112615</v>
      </c>
      <c r="I29" s="70">
        <v>10029.984383133784</v>
      </c>
      <c r="J29" s="70">
        <v>20059.968766267568</v>
      </c>
      <c r="K29" s="70">
        <v>3343.3281277112615</v>
      </c>
      <c r="L29" s="70">
        <v>3343.3281277112615</v>
      </c>
      <c r="M29" s="70">
        <v>3343.3281277112615</v>
      </c>
      <c r="N29" s="70">
        <v>10029.984383133784</v>
      </c>
      <c r="O29" s="70">
        <v>30089.95314940135</v>
      </c>
      <c r="P29" s="70">
        <v>3343.3281277112615</v>
      </c>
      <c r="Q29" s="70">
        <v>3343.3281277112615</v>
      </c>
      <c r="R29" s="70">
        <v>3343.3281277112615</v>
      </c>
      <c r="S29" s="70">
        <v>10029.984383133784</v>
      </c>
      <c r="T29" s="67">
        <v>40119.937532535136</v>
      </c>
    </row>
    <row r="30" spans="1:20" ht="14.25" customHeight="1">
      <c r="A30" s="69" t="s">
        <v>86</v>
      </c>
      <c r="B30" s="70">
        <v>0</v>
      </c>
      <c r="C30" s="70">
        <v>0</v>
      </c>
      <c r="D30" s="70">
        <v>0</v>
      </c>
      <c r="E30" s="70">
        <v>0</v>
      </c>
      <c r="F30" s="70">
        <v>3.3802792945611024</v>
      </c>
      <c r="G30" s="70">
        <v>0</v>
      </c>
      <c r="H30" s="70">
        <v>0</v>
      </c>
      <c r="I30" s="70">
        <v>3.3802792945611024</v>
      </c>
      <c r="J30" s="70">
        <v>3.3802792945611024</v>
      </c>
      <c r="K30" s="70">
        <v>0</v>
      </c>
      <c r="L30" s="70">
        <v>0</v>
      </c>
      <c r="M30" s="70">
        <v>0</v>
      </c>
      <c r="N30" s="70">
        <v>0</v>
      </c>
      <c r="O30" s="70">
        <v>3.3802792945611024</v>
      </c>
      <c r="P30" s="70">
        <v>0</v>
      </c>
      <c r="Q30" s="70">
        <v>41.017874965301338</v>
      </c>
      <c r="R30" s="70">
        <v>0</v>
      </c>
      <c r="S30" s="70">
        <v>41.017874965301338</v>
      </c>
      <c r="T30" s="67">
        <v>44.398154259862437</v>
      </c>
    </row>
    <row r="31" spans="1:20" s="68" customFormat="1" ht="26.25" customHeight="1">
      <c r="A31" s="66" t="s">
        <v>18</v>
      </c>
      <c r="B31" s="67">
        <v>6243.8136758659157</v>
      </c>
      <c r="C31" s="67">
        <v>5733.7644332539649</v>
      </c>
      <c r="D31" s="67">
        <v>6358.0534988563695</v>
      </c>
      <c r="E31" s="67">
        <v>18335.631607976251</v>
      </c>
      <c r="F31" s="67">
        <v>5687.3283696538829</v>
      </c>
      <c r="G31" s="67">
        <v>5650.297530666674</v>
      </c>
      <c r="H31" s="67">
        <v>5056.3781752745808</v>
      </c>
      <c r="I31" s="67">
        <v>16394.004075595138</v>
      </c>
      <c r="J31" s="67">
        <v>34729.635683571389</v>
      </c>
      <c r="K31" s="67">
        <v>4818.3119956221071</v>
      </c>
      <c r="L31" s="67">
        <v>4629.0333191601667</v>
      </c>
      <c r="M31" s="67">
        <v>4533.5666749438269</v>
      </c>
      <c r="N31" s="67">
        <v>13980.911989726101</v>
      </c>
      <c r="O31" s="67">
        <v>48710.547673297493</v>
      </c>
      <c r="P31" s="67">
        <v>4710.5586991344408</v>
      </c>
      <c r="Q31" s="67">
        <v>5368.918798636174</v>
      </c>
      <c r="R31" s="67">
        <v>6261.4327432953551</v>
      </c>
      <c r="S31" s="67">
        <v>16340.910241065971</v>
      </c>
      <c r="T31" s="67">
        <v>65051.457914363462</v>
      </c>
    </row>
    <row r="32" spans="1:20" ht="14.25" customHeight="1">
      <c r="A32" s="69" t="s">
        <v>84</v>
      </c>
      <c r="B32" s="70">
        <v>4206.5349957051021</v>
      </c>
      <c r="C32" s="70">
        <v>3140.8259927164845</v>
      </c>
      <c r="D32" s="70">
        <v>3195.9330897389377</v>
      </c>
      <c r="E32" s="70">
        <v>10543.294078160525</v>
      </c>
      <c r="F32" s="70">
        <v>3190.8514138180308</v>
      </c>
      <c r="G32" s="70">
        <v>3163.945918162095</v>
      </c>
      <c r="H32" s="70">
        <v>3256.5857183293688</v>
      </c>
      <c r="I32" s="70">
        <v>9611.3830503094941</v>
      </c>
      <c r="J32" s="70">
        <v>20154.677128470019</v>
      </c>
      <c r="K32" s="70">
        <v>3341.811674272059</v>
      </c>
      <c r="L32" s="70">
        <v>3255.7368419458453</v>
      </c>
      <c r="M32" s="70">
        <v>3232.654839454869</v>
      </c>
      <c r="N32" s="70">
        <v>9830.2033556727729</v>
      </c>
      <c r="O32" s="70">
        <v>29984.880484142792</v>
      </c>
      <c r="P32" s="70">
        <v>3245.5501385309808</v>
      </c>
      <c r="Q32" s="70">
        <v>3409.7548507813685</v>
      </c>
      <c r="R32" s="70">
        <v>3461.7905621036653</v>
      </c>
      <c r="S32" s="70">
        <v>10117.095551416016</v>
      </c>
      <c r="T32" s="67">
        <v>40101.976035558808</v>
      </c>
    </row>
    <row r="33" spans="1:20" ht="14.25" customHeight="1">
      <c r="A33" s="69" t="s">
        <v>89</v>
      </c>
      <c r="B33" s="70">
        <v>2037.2786801608136</v>
      </c>
      <c r="C33" s="70">
        <v>2592.9384405374803</v>
      </c>
      <c r="D33" s="70">
        <v>3162.1204091174318</v>
      </c>
      <c r="E33" s="70">
        <v>7792.3375298157262</v>
      </c>
      <c r="F33" s="70">
        <v>2496.4769558358521</v>
      </c>
      <c r="G33" s="70">
        <v>2486.351612504579</v>
      </c>
      <c r="H33" s="70">
        <v>1799.7924569452121</v>
      </c>
      <c r="I33" s="70">
        <v>6782.6210252856436</v>
      </c>
      <c r="J33" s="70">
        <v>14574.95855510137</v>
      </c>
      <c r="K33" s="70">
        <v>1476.5003213500486</v>
      </c>
      <c r="L33" s="70">
        <v>1373.2964772143214</v>
      </c>
      <c r="M33" s="70">
        <v>1300.9118354889579</v>
      </c>
      <c r="N33" s="70">
        <v>4150.7086340533278</v>
      </c>
      <c r="O33" s="70">
        <v>18725.667189154698</v>
      </c>
      <c r="P33" s="70">
        <v>1465.0085606034604</v>
      </c>
      <c r="Q33" s="70">
        <v>1959.163947854805</v>
      </c>
      <c r="R33" s="70">
        <v>2799.6421811916898</v>
      </c>
      <c r="S33" s="70">
        <v>6223.8146896499547</v>
      </c>
      <c r="T33" s="67">
        <v>24949.481878804654</v>
      </c>
    </row>
    <row r="34" spans="1:20" s="68" customFormat="1" ht="14.25" customHeight="1">
      <c r="A34" s="66" t="s">
        <v>90</v>
      </c>
      <c r="B34" s="67">
        <v>0</v>
      </c>
      <c r="C34" s="67">
        <v>0</v>
      </c>
      <c r="D34" s="67">
        <v>7.72</v>
      </c>
      <c r="E34" s="67">
        <v>7.72</v>
      </c>
      <c r="F34" s="67">
        <v>0</v>
      </c>
      <c r="G34" s="67">
        <v>0</v>
      </c>
      <c r="H34" s="67">
        <v>0</v>
      </c>
      <c r="I34" s="67">
        <v>0</v>
      </c>
      <c r="J34" s="67">
        <v>7.72</v>
      </c>
      <c r="K34" s="67">
        <v>0</v>
      </c>
      <c r="L34" s="67">
        <v>0</v>
      </c>
      <c r="M34" s="67">
        <v>0</v>
      </c>
      <c r="N34" s="67">
        <v>0</v>
      </c>
      <c r="O34" s="67">
        <v>7.72</v>
      </c>
      <c r="P34" s="67">
        <v>2592.08</v>
      </c>
      <c r="Q34" s="67">
        <v>1383</v>
      </c>
      <c r="R34" s="67">
        <v>0</v>
      </c>
      <c r="S34" s="67">
        <v>3975.08</v>
      </c>
      <c r="T34" s="67">
        <v>3982.7999999999997</v>
      </c>
    </row>
    <row r="35" spans="1:20" s="68" customFormat="1" ht="14.25" customHeight="1">
      <c r="A35" s="66" t="s">
        <v>59</v>
      </c>
      <c r="B35" s="67">
        <v>11865.711456966619</v>
      </c>
      <c r="C35" s="67">
        <v>10859.142855588136</v>
      </c>
      <c r="D35" s="67">
        <v>11685.327944556153</v>
      </c>
      <c r="E35" s="67">
        <v>34410.182257110908</v>
      </c>
      <c r="F35" s="67">
        <v>10799.260104334924</v>
      </c>
      <c r="G35" s="67">
        <v>10788.456623207745</v>
      </c>
      <c r="H35" s="67">
        <v>10150.95015923804</v>
      </c>
      <c r="I35" s="67">
        <v>31738.666886780709</v>
      </c>
      <c r="J35" s="67">
        <v>66148.849143891624</v>
      </c>
      <c r="K35" s="67">
        <v>9454.8877477830483</v>
      </c>
      <c r="L35" s="67">
        <v>9071.9294894165268</v>
      </c>
      <c r="M35" s="67">
        <v>9368.4108966314561</v>
      </c>
      <c r="N35" s="67">
        <v>27895.228133831031</v>
      </c>
      <c r="O35" s="67">
        <v>94044.077277722652</v>
      </c>
      <c r="P35" s="67">
        <v>11894.876913700844</v>
      </c>
      <c r="Q35" s="67">
        <v>11099.29705193932</v>
      </c>
      <c r="R35" s="67">
        <v>10986.887201436695</v>
      </c>
      <c r="S35" s="67">
        <v>33981.061167076856</v>
      </c>
      <c r="T35" s="67">
        <v>128025.13844479951</v>
      </c>
    </row>
    <row r="36" spans="1:20" ht="14.25" customHeight="1">
      <c r="A36" s="69" t="s">
        <v>60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3624.6182315296583</v>
      </c>
      <c r="S36" s="70">
        <v>3624.6182315296583</v>
      </c>
      <c r="T36" s="67">
        <v>3624.6182315296583</v>
      </c>
    </row>
    <row r="37" spans="1:20" s="68" customFormat="1" ht="14.25" customHeight="1">
      <c r="A37" s="66" t="s">
        <v>61</v>
      </c>
      <c r="B37" s="67">
        <v>11865.711456966619</v>
      </c>
      <c r="C37" s="67">
        <v>10859.142855588136</v>
      </c>
      <c r="D37" s="67">
        <v>11685.327944556153</v>
      </c>
      <c r="E37" s="67">
        <v>34410.182257110908</v>
      </c>
      <c r="F37" s="67">
        <v>10799.260104334924</v>
      </c>
      <c r="G37" s="67">
        <v>10788.456623207745</v>
      </c>
      <c r="H37" s="67">
        <v>10150.95015923804</v>
      </c>
      <c r="I37" s="67">
        <v>31738.666886780709</v>
      </c>
      <c r="J37" s="67">
        <v>66148.849143891624</v>
      </c>
      <c r="K37" s="67">
        <v>9454.8877477830483</v>
      </c>
      <c r="L37" s="67">
        <v>9071.9294894165268</v>
      </c>
      <c r="M37" s="67">
        <v>9368.4108966314561</v>
      </c>
      <c r="N37" s="67">
        <v>27895.228133831031</v>
      </c>
      <c r="O37" s="67">
        <v>94044.077277722652</v>
      </c>
      <c r="P37" s="67">
        <v>11894.876913700844</v>
      </c>
      <c r="Q37" s="67">
        <v>11099.29705193932</v>
      </c>
      <c r="R37" s="67">
        <v>14611.505432966354</v>
      </c>
      <c r="S37" s="67">
        <v>37605.679398606517</v>
      </c>
      <c r="T37" s="67">
        <v>131649.75667632915</v>
      </c>
    </row>
    <row r="38" spans="1:20" hidden="1"/>
    <row r="39" spans="1:20" hidden="1"/>
    <row r="40" spans="1:20" hidden="1"/>
    <row r="41" spans="1:20" hidden="1"/>
    <row r="42" spans="1:20" hidden="1"/>
    <row r="43" spans="1:20" hidden="1"/>
    <row r="44" spans="1:20" hidden="1"/>
    <row r="45" spans="1:20" hidden="1"/>
    <row r="46" spans="1:20" hidden="1"/>
    <row r="47" spans="1:20" hidden="1"/>
    <row r="48" spans="1:2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20:20" hidden="1"/>
    <row r="210" spans="20:20" hidden="1"/>
    <row r="211" spans="20:20" hidden="1"/>
    <row r="212" spans="20:20" hidden="1"/>
    <row r="213" spans="20:20" hidden="1"/>
    <row r="214" spans="20:20" hidden="1"/>
    <row r="215" spans="20:20">
      <c r="T215" s="71">
        <f>T37-'Кузовлева дом № 3'!D32</f>
        <v>0</v>
      </c>
    </row>
  </sheetData>
  <mergeCells count="2">
    <mergeCell ref="A1:T1"/>
    <mergeCell ref="A2:T2"/>
  </mergeCells>
  <pageMargins left="0.16" right="0.16" top="1.35" bottom="0.74803149606299213" header="0.31496062992125984" footer="0.31496062992125984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Normal="100" workbookViewId="0">
      <selection activeCell="I7" sqref="I7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8.75">
      <c r="A2" s="151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875.8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8" t="s">
        <v>17</v>
      </c>
    </row>
    <row r="6" spans="1:15" ht="18" customHeight="1">
      <c r="A6" s="75" t="s">
        <v>18</v>
      </c>
      <c r="B6" s="76">
        <f>B7+B10</f>
        <v>6243.8136758659148</v>
      </c>
      <c r="C6" s="77">
        <f t="shared" ref="C6:N6" si="0">C7+C10</f>
        <v>5733.7644332539649</v>
      </c>
      <c r="D6" s="77">
        <f t="shared" si="0"/>
        <v>6358.0534988563695</v>
      </c>
      <c r="E6" s="77">
        <f t="shared" si="0"/>
        <v>5687.3283696538829</v>
      </c>
      <c r="F6" s="77">
        <f t="shared" si="0"/>
        <v>5650.297530666674</v>
      </c>
      <c r="G6" s="77">
        <f t="shared" si="0"/>
        <v>5056.3781752745799</v>
      </c>
      <c r="H6" s="77">
        <f t="shared" si="0"/>
        <v>4818.3119956221071</v>
      </c>
      <c r="I6" s="77">
        <f t="shared" si="0"/>
        <v>4629.0333191601667</v>
      </c>
      <c r="J6" s="77">
        <f t="shared" si="0"/>
        <v>4533.5666749438269</v>
      </c>
      <c r="K6" s="77">
        <f t="shared" si="0"/>
        <v>4710.5586991344408</v>
      </c>
      <c r="L6" s="77">
        <f t="shared" si="0"/>
        <v>5368.918798636174</v>
      </c>
      <c r="M6" s="78">
        <f t="shared" si="0"/>
        <v>6261.4327432953542</v>
      </c>
      <c r="N6" s="9">
        <f t="shared" si="0"/>
        <v>65051.457914363455</v>
      </c>
      <c r="O6" s="79">
        <f>O7+O10</f>
        <v>6.1897177736891473</v>
      </c>
    </row>
    <row r="7" spans="1:15">
      <c r="A7" s="10" t="s">
        <v>19</v>
      </c>
      <c r="B7" s="80">
        <v>4206.5349957051021</v>
      </c>
      <c r="C7" s="81">
        <v>3140.8259927164845</v>
      </c>
      <c r="D7" s="81">
        <v>3195.9330897389377</v>
      </c>
      <c r="E7" s="81">
        <v>3190.8514138180308</v>
      </c>
      <c r="F7" s="81">
        <v>3163.945918162095</v>
      </c>
      <c r="G7" s="81">
        <v>3256.5857183293688</v>
      </c>
      <c r="H7" s="81">
        <v>3341.811674272059</v>
      </c>
      <c r="I7" s="81">
        <v>3255.7368419458453</v>
      </c>
      <c r="J7" s="81">
        <v>3232.654839454869</v>
      </c>
      <c r="K7" s="81">
        <v>3245.5501385309808</v>
      </c>
      <c r="L7" s="81">
        <v>3409.7548507813685</v>
      </c>
      <c r="M7" s="82">
        <v>3461.7905621036653</v>
      </c>
      <c r="N7" s="11">
        <f t="shared" ref="N7:N9" si="1">SUM(B7:M7)</f>
        <v>40101.976035558808</v>
      </c>
      <c r="O7" s="83">
        <f>N7/12/$B$4</f>
        <v>3.8157471298202417</v>
      </c>
    </row>
    <row r="8" spans="1:15" hidden="1">
      <c r="A8" s="12" t="s">
        <v>20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84"/>
      <c r="N8" s="11">
        <f t="shared" si="1"/>
        <v>0</v>
      </c>
      <c r="O8" s="15">
        <f>N8/12/$B$4</f>
        <v>0</v>
      </c>
    </row>
    <row r="9" spans="1:15" hidden="1">
      <c r="A9" s="12" t="s">
        <v>21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84"/>
      <c r="N9" s="11">
        <f t="shared" si="1"/>
        <v>0</v>
      </c>
      <c r="O9" s="15">
        <f>N9/12/$B$4</f>
        <v>0</v>
      </c>
    </row>
    <row r="10" spans="1:15">
      <c r="A10" s="10" t="s">
        <v>22</v>
      </c>
      <c r="B10" s="80">
        <f t="shared" ref="B10:O10" si="2">SUM(B11:B35)</f>
        <v>2037.2786801608131</v>
      </c>
      <c r="C10" s="81">
        <f t="shared" si="2"/>
        <v>2592.9384405374803</v>
      </c>
      <c r="D10" s="81">
        <f t="shared" si="2"/>
        <v>3162.1204091174318</v>
      </c>
      <c r="E10" s="81">
        <f t="shared" si="2"/>
        <v>2496.4769558358521</v>
      </c>
      <c r="F10" s="81">
        <f t="shared" si="2"/>
        <v>2486.351612504579</v>
      </c>
      <c r="G10" s="81">
        <f t="shared" si="2"/>
        <v>1799.7924569452116</v>
      </c>
      <c r="H10" s="81">
        <f t="shared" si="2"/>
        <v>1476.5003213500484</v>
      </c>
      <c r="I10" s="81">
        <f t="shared" si="2"/>
        <v>1373.2964772143214</v>
      </c>
      <c r="J10" s="81">
        <f t="shared" si="2"/>
        <v>1300.9118354889576</v>
      </c>
      <c r="K10" s="81">
        <f t="shared" si="2"/>
        <v>1465.0085606034604</v>
      </c>
      <c r="L10" s="81">
        <f t="shared" si="2"/>
        <v>1959.163947854805</v>
      </c>
      <c r="M10" s="82">
        <f t="shared" si="2"/>
        <v>2799.6421811916894</v>
      </c>
      <c r="N10" s="11">
        <f t="shared" si="2"/>
        <v>24949.481878804647</v>
      </c>
      <c r="O10" s="83">
        <f t="shared" si="2"/>
        <v>2.3739706438689057</v>
      </c>
    </row>
    <row r="11" spans="1:15">
      <c r="A11" s="16" t="s">
        <v>23</v>
      </c>
      <c r="B11" s="17">
        <v>39.38751087842742</v>
      </c>
      <c r="C11" s="18">
        <v>34.580066207128745</v>
      </c>
      <c r="D11" s="18">
        <v>40.558386152718612</v>
      </c>
      <c r="E11" s="18">
        <v>37.9901377937775</v>
      </c>
      <c r="F11" s="18">
        <v>34.415444695721298</v>
      </c>
      <c r="G11" s="18">
        <v>37.957862810682542</v>
      </c>
      <c r="H11" s="18">
        <v>33.175054073225581</v>
      </c>
      <c r="I11" s="18">
        <v>32.88878070246021</v>
      </c>
      <c r="J11" s="18">
        <v>34.121914228165352</v>
      </c>
      <c r="K11" s="18">
        <v>29.060089216733601</v>
      </c>
      <c r="L11" s="18">
        <v>30.386610119559666</v>
      </c>
      <c r="M11" s="85">
        <v>40.682520703083853</v>
      </c>
      <c r="N11" s="11">
        <f>SUM(B11:M11)</f>
        <v>425.20437758168447</v>
      </c>
      <c r="O11" s="19">
        <f t="shared" ref="O11:O35" si="3">N11/12/$B$4</f>
        <v>4.0458664229055773E-2</v>
      </c>
    </row>
    <row r="12" spans="1:15">
      <c r="A12" s="16" t="s">
        <v>24</v>
      </c>
      <c r="B12" s="17">
        <v>130.81871846182796</v>
      </c>
      <c r="C12" s="18">
        <v>130.81871846182796</v>
      </c>
      <c r="D12" s="18">
        <v>130.81871846182796</v>
      </c>
      <c r="E12" s="18">
        <v>130.81871846182796</v>
      </c>
      <c r="F12" s="18">
        <v>130.81871846182796</v>
      </c>
      <c r="G12" s="18">
        <v>130.81871846182796</v>
      </c>
      <c r="H12" s="18">
        <v>130.81871846182796</v>
      </c>
      <c r="I12" s="18">
        <v>130.81871846182796</v>
      </c>
      <c r="J12" s="18">
        <v>130.81871846182796</v>
      </c>
      <c r="K12" s="18">
        <v>130.81871846182796</v>
      </c>
      <c r="L12" s="18">
        <v>130.81871846182796</v>
      </c>
      <c r="M12" s="85">
        <v>130.81871846182796</v>
      </c>
      <c r="N12" s="11">
        <f t="shared" ref="N12:N32" si="4">SUM(B12:M12)</f>
        <v>1569.8246215419356</v>
      </c>
      <c r="O12" s="19">
        <f t="shared" si="3"/>
        <v>0.14937053946315137</v>
      </c>
    </row>
    <row r="13" spans="1:15">
      <c r="A13" s="16" t="s">
        <v>25</v>
      </c>
      <c r="B13" s="17">
        <v>90.602752691886067</v>
      </c>
      <c r="C13" s="18">
        <v>91.598884714509282</v>
      </c>
      <c r="D13" s="18">
        <v>92.709793452162501</v>
      </c>
      <c r="E13" s="18">
        <v>93.820702189815705</v>
      </c>
      <c r="F13" s="18">
        <v>94.950899526833382</v>
      </c>
      <c r="G13" s="18">
        <v>96.081096863851045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85">
        <v>0</v>
      </c>
      <c r="N13" s="11">
        <f t="shared" si="4"/>
        <v>559.76412943905802</v>
      </c>
      <c r="O13" s="19">
        <f t="shared" si="3"/>
        <v>5.3262172626841943E-2</v>
      </c>
    </row>
    <row r="14" spans="1:15">
      <c r="A14" s="16" t="s">
        <v>26</v>
      </c>
      <c r="B14" s="17">
        <v>101.47904004242558</v>
      </c>
      <c r="C14" s="18">
        <v>103.2952240023847</v>
      </c>
      <c r="D14" s="18">
        <v>103.08839674385307</v>
      </c>
      <c r="E14" s="18">
        <v>113.11923231828963</v>
      </c>
      <c r="F14" s="18">
        <v>107.66647896132305</v>
      </c>
      <c r="G14" s="18">
        <v>112.13914229909825</v>
      </c>
      <c r="H14" s="18">
        <v>97.683387444719258</v>
      </c>
      <c r="I14" s="18">
        <v>101.18780128964561</v>
      </c>
      <c r="J14" s="18">
        <v>107.03721227908696</v>
      </c>
      <c r="K14" s="18">
        <v>92.074988459217806</v>
      </c>
      <c r="L14" s="18">
        <v>86.578883497739042</v>
      </c>
      <c r="M14" s="85">
        <v>93.624378624007306</v>
      </c>
      <c r="N14" s="11">
        <f t="shared" si="4"/>
        <v>1218.97416596179</v>
      </c>
      <c r="O14" s="19">
        <f t="shared" si="3"/>
        <v>0.11598673269789431</v>
      </c>
    </row>
    <row r="15" spans="1:15">
      <c r="A15" s="16" t="s">
        <v>27</v>
      </c>
      <c r="B15" s="17">
        <v>0</v>
      </c>
      <c r="C15" s="18">
        <v>0</v>
      </c>
      <c r="D15" s="18">
        <v>0</v>
      </c>
      <c r="E15" s="18">
        <v>29.983268318988305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85">
        <v>0</v>
      </c>
      <c r="N15" s="11">
        <f t="shared" si="4"/>
        <v>29.983268318988305</v>
      </c>
      <c r="O15" s="19">
        <f t="shared" si="3"/>
        <v>2.8529409605492413E-3</v>
      </c>
    </row>
    <row r="16" spans="1:15">
      <c r="A16" s="16" t="s">
        <v>114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85">
        <v>0</v>
      </c>
      <c r="N16" s="11">
        <f t="shared" si="4"/>
        <v>0</v>
      </c>
      <c r="O16" s="19">
        <f t="shared" si="3"/>
        <v>0</v>
      </c>
    </row>
    <row r="17" spans="1:15">
      <c r="A17" s="16" t="s">
        <v>28</v>
      </c>
      <c r="B17" s="17">
        <v>0</v>
      </c>
      <c r="C17" s="18">
        <v>0</v>
      </c>
      <c r="D17" s="18">
        <v>19.097623133113572</v>
      </c>
      <c r="E17" s="18">
        <v>19.097623133113572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85">
        <v>0</v>
      </c>
      <c r="N17" s="11">
        <f t="shared" si="4"/>
        <v>38.195246266227144</v>
      </c>
      <c r="O17" s="19">
        <f t="shared" si="3"/>
        <v>3.6343196949671871E-3</v>
      </c>
    </row>
    <row r="18" spans="1:15">
      <c r="A18" s="16" t="s">
        <v>29</v>
      </c>
      <c r="B18" s="17">
        <v>0</v>
      </c>
      <c r="C18" s="18">
        <v>2.0052504289769248</v>
      </c>
      <c r="D18" s="18">
        <v>0</v>
      </c>
      <c r="E18" s="18">
        <v>0</v>
      </c>
      <c r="F18" s="18">
        <v>2.0052504289769248</v>
      </c>
      <c r="G18" s="18">
        <v>0</v>
      </c>
      <c r="H18" s="18">
        <v>0</v>
      </c>
      <c r="I18" s="18">
        <v>2.0052504289769248</v>
      </c>
      <c r="J18" s="18">
        <v>0</v>
      </c>
      <c r="K18" s="18">
        <v>0</v>
      </c>
      <c r="L18" s="18">
        <v>2.0052504289769248</v>
      </c>
      <c r="M18" s="85">
        <v>0</v>
      </c>
      <c r="N18" s="11">
        <f t="shared" si="4"/>
        <v>8.0210017159076994</v>
      </c>
      <c r="O18" s="19">
        <f t="shared" si="3"/>
        <v>7.6320713594310921E-4</v>
      </c>
    </row>
    <row r="19" spans="1:15">
      <c r="A19" s="16" t="s">
        <v>30</v>
      </c>
      <c r="B19" s="17">
        <v>66.048938629641953</v>
      </c>
      <c r="C19" s="18">
        <v>66.048938629641953</v>
      </c>
      <c r="D19" s="18">
        <v>66.048938629641953</v>
      </c>
      <c r="E19" s="18">
        <v>66.048938629641953</v>
      </c>
      <c r="F19" s="18">
        <v>66.048938629641953</v>
      </c>
      <c r="G19" s="18">
        <v>66.048938629641953</v>
      </c>
      <c r="H19" s="18">
        <v>66.048938629641953</v>
      </c>
      <c r="I19" s="18">
        <v>66.048938629641953</v>
      </c>
      <c r="J19" s="18">
        <v>0</v>
      </c>
      <c r="K19" s="18">
        <v>0</v>
      </c>
      <c r="L19" s="18">
        <v>0</v>
      </c>
      <c r="M19" s="85">
        <v>0</v>
      </c>
      <c r="N19" s="11">
        <f t="shared" si="4"/>
        <v>528.39150903713562</v>
      </c>
      <c r="O19" s="19">
        <f t="shared" si="3"/>
        <v>5.0277033287388258E-2</v>
      </c>
    </row>
    <row r="20" spans="1:15">
      <c r="A20" s="16" t="s">
        <v>31</v>
      </c>
      <c r="B20" s="17">
        <v>0</v>
      </c>
      <c r="C20" s="18">
        <v>190.97623133113572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85">
        <v>0</v>
      </c>
      <c r="N20" s="11">
        <f t="shared" si="4"/>
        <v>190.97623133113572</v>
      </c>
      <c r="O20" s="19">
        <f t="shared" si="3"/>
        <v>1.8171598474835932E-2</v>
      </c>
    </row>
    <row r="21" spans="1:15">
      <c r="A21" s="16" t="s">
        <v>32</v>
      </c>
      <c r="B21" s="17">
        <v>42.969652049505534</v>
      </c>
      <c r="C21" s="18">
        <v>0</v>
      </c>
      <c r="D21" s="18">
        <v>0</v>
      </c>
      <c r="E21" s="18">
        <v>68.751443279208857</v>
      </c>
      <c r="F21" s="18">
        <v>20.052504289769249</v>
      </c>
      <c r="G21" s="18">
        <v>9.5488115665567861</v>
      </c>
      <c r="H21" s="18">
        <v>7.6390492532454282</v>
      </c>
      <c r="I21" s="18">
        <v>9.5488115665567861</v>
      </c>
      <c r="J21" s="18">
        <v>0</v>
      </c>
      <c r="K21" s="18">
        <v>13.3683361931795</v>
      </c>
      <c r="L21" s="18">
        <v>13.3683361931795</v>
      </c>
      <c r="M21" s="85">
        <v>0</v>
      </c>
      <c r="N21" s="11">
        <f t="shared" si="4"/>
        <v>185.24694439120162</v>
      </c>
      <c r="O21" s="19">
        <f t="shared" si="3"/>
        <v>1.7626450520590854E-2</v>
      </c>
    </row>
    <row r="22" spans="1:15">
      <c r="A22" s="20" t="s">
        <v>115</v>
      </c>
      <c r="B22" s="17">
        <v>104.7544733859859</v>
      </c>
      <c r="C22" s="18">
        <v>84.299964129264609</v>
      </c>
      <c r="D22" s="18">
        <v>69.125947668849221</v>
      </c>
      <c r="E22" s="18">
        <v>61.948869919193811</v>
      </c>
      <c r="F22" s="18">
        <v>61.948869919193811</v>
      </c>
      <c r="G22" s="18">
        <v>2.9904968064142543</v>
      </c>
      <c r="H22" s="18">
        <v>0</v>
      </c>
      <c r="I22" s="18">
        <v>0</v>
      </c>
      <c r="J22" s="18">
        <v>0</v>
      </c>
      <c r="K22" s="18">
        <v>70.526567349431758</v>
      </c>
      <c r="L22" s="18">
        <v>62.881788809246402</v>
      </c>
      <c r="M22" s="85">
        <v>69.161660224108132</v>
      </c>
      <c r="N22" s="11">
        <f t="shared" si="4"/>
        <v>587.63863821168786</v>
      </c>
      <c r="O22" s="19">
        <f t="shared" si="3"/>
        <v>5.5914462797032036E-2</v>
      </c>
    </row>
    <row r="23" spans="1:15">
      <c r="A23" s="16" t="s">
        <v>33</v>
      </c>
      <c r="B23" s="17">
        <v>0</v>
      </c>
      <c r="C23" s="18">
        <v>0</v>
      </c>
      <c r="D23" s="18">
        <v>6.5527764494339289</v>
      </c>
      <c r="E23" s="18">
        <v>0</v>
      </c>
      <c r="F23" s="18">
        <v>0</v>
      </c>
      <c r="G23" s="18">
        <v>6.5527764494339289</v>
      </c>
      <c r="H23" s="18">
        <v>0</v>
      </c>
      <c r="I23" s="18">
        <v>0</v>
      </c>
      <c r="J23" s="18">
        <v>5.627114656171913</v>
      </c>
      <c r="K23" s="18">
        <v>0</v>
      </c>
      <c r="L23" s="18">
        <v>0</v>
      </c>
      <c r="M23" s="85">
        <v>10.215700566365111</v>
      </c>
      <c r="N23" s="11">
        <f t="shared" si="4"/>
        <v>28.948368121404883</v>
      </c>
      <c r="O23" s="19">
        <f t="shared" si="3"/>
        <v>2.7544690684141058E-3</v>
      </c>
    </row>
    <row r="24" spans="1:15">
      <c r="A24" s="16" t="s">
        <v>34</v>
      </c>
      <c r="B24" s="17">
        <v>49.850143711903698</v>
      </c>
      <c r="C24" s="18">
        <v>50.284289978588767</v>
      </c>
      <c r="D24" s="18">
        <v>49.228477883674586</v>
      </c>
      <c r="E24" s="18">
        <v>24.026070344583658</v>
      </c>
      <c r="F24" s="18">
        <v>18.771181526743053</v>
      </c>
      <c r="G24" s="18">
        <v>49.889892739498485</v>
      </c>
      <c r="H24" s="18">
        <v>27.285652660943484</v>
      </c>
      <c r="I24" s="18">
        <v>20.984162736695065</v>
      </c>
      <c r="J24" s="18">
        <v>23.335481194467139</v>
      </c>
      <c r="K24" s="18">
        <v>53.083070885009057</v>
      </c>
      <c r="L24" s="18">
        <v>18.015145671621315</v>
      </c>
      <c r="M24" s="85">
        <v>84.256631622375579</v>
      </c>
      <c r="N24" s="11">
        <f t="shared" si="4"/>
        <v>469.01020095610397</v>
      </c>
      <c r="O24" s="19">
        <f t="shared" si="3"/>
        <v>4.4626836507203324E-2</v>
      </c>
    </row>
    <row r="25" spans="1:15">
      <c r="A25" s="16" t="s">
        <v>35</v>
      </c>
      <c r="B25" s="17">
        <v>0</v>
      </c>
      <c r="C25" s="18">
        <v>151.70674376367094</v>
      </c>
      <c r="D25" s="18">
        <v>151.70674376367094</v>
      </c>
      <c r="E25" s="18">
        <v>151.70674376367094</v>
      </c>
      <c r="F25" s="18">
        <v>151.70674376367094</v>
      </c>
      <c r="G25" s="18">
        <v>151.70674376367094</v>
      </c>
      <c r="H25" s="18">
        <v>73.953444844437669</v>
      </c>
      <c r="I25" s="18">
        <v>138.74786061046541</v>
      </c>
      <c r="J25" s="18">
        <v>138.74786061046541</v>
      </c>
      <c r="K25" s="18">
        <v>138.74786061046541</v>
      </c>
      <c r="L25" s="18">
        <v>138.74786061046541</v>
      </c>
      <c r="M25" s="85">
        <v>138.74786061046541</v>
      </c>
      <c r="N25" s="11">
        <f t="shared" si="4"/>
        <v>1526.2264667151198</v>
      </c>
      <c r="O25" s="19">
        <f t="shared" si="3"/>
        <v>0.14522212707573265</v>
      </c>
    </row>
    <row r="26" spans="1:15">
      <c r="A26" s="16" t="s">
        <v>116</v>
      </c>
      <c r="B26" s="17">
        <v>0</v>
      </c>
      <c r="C26" s="18">
        <v>38.195246266227144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171.87860819802214</v>
      </c>
      <c r="J26" s="18">
        <v>0</v>
      </c>
      <c r="K26" s="18">
        <v>0</v>
      </c>
      <c r="L26" s="18">
        <v>0</v>
      </c>
      <c r="M26" s="85">
        <v>22.917147759736288</v>
      </c>
      <c r="N26" s="11">
        <f t="shared" si="4"/>
        <v>232.99100222398556</v>
      </c>
      <c r="O26" s="19">
        <f t="shared" si="3"/>
        <v>2.216935013929984E-2</v>
      </c>
    </row>
    <row r="27" spans="1:15">
      <c r="A27" s="16" t="s">
        <v>117</v>
      </c>
      <c r="B27" s="17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78.30025484576565</v>
      </c>
      <c r="I27" s="18">
        <v>0</v>
      </c>
      <c r="J27" s="18">
        <v>0</v>
      </c>
      <c r="K27" s="18">
        <v>0</v>
      </c>
      <c r="L27" s="18">
        <v>0</v>
      </c>
      <c r="M27" s="85">
        <v>0</v>
      </c>
      <c r="N27" s="11">
        <f t="shared" si="4"/>
        <v>78.30025484576565</v>
      </c>
      <c r="O27" s="19">
        <f t="shared" si="3"/>
        <v>7.4503553746827333E-3</v>
      </c>
    </row>
    <row r="28" spans="1:15">
      <c r="A28" s="16" t="s">
        <v>118</v>
      </c>
      <c r="B28" s="17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28.646434699670355</v>
      </c>
      <c r="J28" s="18">
        <v>0</v>
      </c>
      <c r="K28" s="18">
        <v>0</v>
      </c>
      <c r="L28" s="18">
        <v>0</v>
      </c>
      <c r="M28" s="85">
        <v>0</v>
      </c>
      <c r="N28" s="11">
        <f t="shared" si="4"/>
        <v>28.646434699670355</v>
      </c>
      <c r="O28" s="19">
        <f t="shared" si="3"/>
        <v>2.7257397712253896E-3</v>
      </c>
    </row>
    <row r="29" spans="1:15">
      <c r="A29" s="16" t="s">
        <v>36</v>
      </c>
      <c r="B29" s="17">
        <v>0</v>
      </c>
      <c r="C29" s="18">
        <v>9.090468611362061</v>
      </c>
      <c r="D29" s="18">
        <v>7.7154397457778838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85">
        <v>0</v>
      </c>
      <c r="N29" s="11">
        <f t="shared" si="4"/>
        <v>16.805908357139945</v>
      </c>
      <c r="O29" s="19">
        <f t="shared" si="3"/>
        <v>1.5991006657855623E-3</v>
      </c>
    </row>
    <row r="30" spans="1:15">
      <c r="A30" s="16" t="s">
        <v>37</v>
      </c>
      <c r="B30" s="17">
        <v>0</v>
      </c>
      <c r="C30" s="18">
        <v>0</v>
      </c>
      <c r="D30" s="18">
        <v>0.66077776040572955</v>
      </c>
      <c r="E30" s="18">
        <v>4.3256116396502238</v>
      </c>
      <c r="F30" s="18">
        <v>0.9930764029219058</v>
      </c>
      <c r="G30" s="18">
        <v>0</v>
      </c>
      <c r="H30" s="18">
        <v>4.3542580743498949</v>
      </c>
      <c r="I30" s="18">
        <v>1.3941264887172906</v>
      </c>
      <c r="J30" s="18">
        <v>1.4800657928163019</v>
      </c>
      <c r="K30" s="18">
        <v>0.36285483952915787</v>
      </c>
      <c r="L30" s="18">
        <v>7.6390492532454279E-2</v>
      </c>
      <c r="M30" s="85">
        <v>1.4609681696831882</v>
      </c>
      <c r="N30" s="11">
        <f t="shared" si="4"/>
        <v>15.108129660606146</v>
      </c>
      <c r="O30" s="19">
        <f t="shared" si="3"/>
        <v>1.4375551553442707E-3</v>
      </c>
    </row>
    <row r="31" spans="1:15">
      <c r="A31" s="16" t="s">
        <v>38</v>
      </c>
      <c r="B31" s="17">
        <v>36.568128775285864</v>
      </c>
      <c r="C31" s="18">
        <v>0.80210017159077007</v>
      </c>
      <c r="D31" s="18">
        <v>105.76072714886965</v>
      </c>
      <c r="E31" s="18">
        <v>1.8238230092123462</v>
      </c>
      <c r="F31" s="18">
        <v>77.221239138744735</v>
      </c>
      <c r="G31" s="18">
        <v>4.4021931084140089</v>
      </c>
      <c r="H31" s="18">
        <v>17.378837051133349</v>
      </c>
      <c r="I31" s="18">
        <v>18.142741976457891</v>
      </c>
      <c r="J31" s="18">
        <v>15.793734331084924</v>
      </c>
      <c r="K31" s="18">
        <v>58.820679249989794</v>
      </c>
      <c r="L31" s="18">
        <v>99.801313850181572</v>
      </c>
      <c r="M31" s="85">
        <v>431.78771022813129</v>
      </c>
      <c r="N31" s="11">
        <f t="shared" si="4"/>
        <v>868.30322803909621</v>
      </c>
      <c r="O31" s="19">
        <f t="shared" si="3"/>
        <v>8.2620007235203644E-2</v>
      </c>
    </row>
    <row r="32" spans="1:15">
      <c r="A32" s="16" t="s">
        <v>119</v>
      </c>
      <c r="B32" s="17">
        <v>0</v>
      </c>
      <c r="C32" s="18">
        <v>0</v>
      </c>
      <c r="D32" s="18">
        <v>572.92869399340714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85">
        <v>0</v>
      </c>
      <c r="N32" s="11">
        <f t="shared" si="4"/>
        <v>572.92869399340714</v>
      </c>
      <c r="O32" s="19">
        <f t="shared" si="3"/>
        <v>5.4514795424507802E-2</v>
      </c>
    </row>
    <row r="33" spans="1:15">
      <c r="A33" s="16" t="s">
        <v>39</v>
      </c>
      <c r="B33" s="17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85">
        <v>26.886416849345743</v>
      </c>
      <c r="N33" s="11">
        <f>SUM(B33:M33)</f>
        <v>26.886416849345743</v>
      </c>
      <c r="O33" s="19">
        <f t="shared" si="3"/>
        <v>2.5582721368411494E-3</v>
      </c>
    </row>
    <row r="34" spans="1:15">
      <c r="A34" s="20" t="s">
        <v>40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85">
        <v>123.49554389520425</v>
      </c>
      <c r="N34" s="11">
        <f t="shared" ref="N34:N35" si="5">SUM(B34:M34)</f>
        <v>123.49554389520425</v>
      </c>
      <c r="O34" s="19">
        <f t="shared" si="3"/>
        <v>1.1750736840146556E-2</v>
      </c>
    </row>
    <row r="35" spans="1:15" ht="13.5" thickBot="1">
      <c r="A35" s="21" t="s">
        <v>41</v>
      </c>
      <c r="B35" s="22">
        <v>1374.7993215339231</v>
      </c>
      <c r="C35" s="23">
        <v>1639.2363138411706</v>
      </c>
      <c r="D35" s="23">
        <v>1746.1189681300248</v>
      </c>
      <c r="E35" s="23">
        <v>1693.0157730348776</v>
      </c>
      <c r="F35" s="23">
        <v>1719.7522667592109</v>
      </c>
      <c r="G35" s="23">
        <v>1131.6557834461216</v>
      </c>
      <c r="H35" s="23">
        <v>939.86272601075814</v>
      </c>
      <c r="I35" s="23">
        <v>651.00424142518364</v>
      </c>
      <c r="J35" s="23">
        <v>843.9497339348718</v>
      </c>
      <c r="K35" s="23">
        <v>878.14539533807624</v>
      </c>
      <c r="L35" s="23">
        <v>1376.4836497194747</v>
      </c>
      <c r="M35" s="86">
        <v>1625.5869234773552</v>
      </c>
      <c r="N35" s="24">
        <f t="shared" si="5"/>
        <v>15619.611096651048</v>
      </c>
      <c r="O35" s="25">
        <f t="shared" si="3"/>
        <v>1.4862231765862686</v>
      </c>
    </row>
    <row r="36" spans="1:15">
      <c r="N36" s="26">
        <f>N6-'Кузовлева дом № 3'!D28</f>
        <v>0</v>
      </c>
      <c r="O36" s="27">
        <f>O6-'Кузовлева дом № 3'!E28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>
      <selection activeCell="B43" sqref="B43:M43"/>
    </sheetView>
  </sheetViews>
  <sheetFormatPr defaultRowHeight="12.75"/>
  <cols>
    <col min="1" max="1" width="39.5703125" style="153" customWidth="1"/>
    <col min="2" max="2" width="9.7109375" style="153" customWidth="1"/>
    <col min="3" max="3" width="9.85546875" style="153" customWidth="1"/>
    <col min="4" max="4" width="11.42578125" style="153" customWidth="1"/>
    <col min="5" max="5" width="9.85546875" style="153" customWidth="1"/>
    <col min="6" max="6" width="9.5703125" style="153" customWidth="1"/>
    <col min="7" max="8" width="9.140625" style="153" customWidth="1"/>
    <col min="9" max="9" width="9.85546875" style="153" customWidth="1"/>
    <col min="10" max="12" width="9.140625" style="153" customWidth="1"/>
    <col min="13" max="13" width="10.5703125" style="153" customWidth="1"/>
    <col min="14" max="14" width="11.140625" style="153" customWidth="1"/>
    <col min="15" max="16384" width="9.140625" style="153"/>
  </cols>
  <sheetData>
    <row r="1" spans="1:14" ht="21" customHeight="1">
      <c r="A1" s="152" t="s">
        <v>174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20.25" customHeight="1">
      <c r="A2" s="154" t="s">
        <v>175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customHeight="1">
      <c r="A3" s="155" t="s">
        <v>176</v>
      </c>
      <c r="B3" s="156" t="s">
        <v>177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 t="s">
        <v>178</v>
      </c>
    </row>
    <row r="4" spans="1:14" ht="13.5" customHeight="1">
      <c r="A4" s="155"/>
      <c r="B4" s="158" t="s">
        <v>4</v>
      </c>
      <c r="C4" s="158" t="s">
        <v>5</v>
      </c>
      <c r="D4" s="158" t="s">
        <v>6</v>
      </c>
      <c r="E4" s="158" t="s">
        <v>7</v>
      </c>
      <c r="F4" s="158" t="s">
        <v>8</v>
      </c>
      <c r="G4" s="158" t="s">
        <v>9</v>
      </c>
      <c r="H4" s="158" t="s">
        <v>10</v>
      </c>
      <c r="I4" s="158" t="s">
        <v>11</v>
      </c>
      <c r="J4" s="158" t="s">
        <v>12</v>
      </c>
      <c r="K4" s="158" t="s">
        <v>13</v>
      </c>
      <c r="L4" s="158" t="s">
        <v>14</v>
      </c>
      <c r="M4" s="158" t="s">
        <v>15</v>
      </c>
      <c r="N4" s="157"/>
    </row>
    <row r="5" spans="1:14" ht="12" customHeight="1">
      <c r="A5" s="159" t="s">
        <v>179</v>
      </c>
      <c r="B5" s="160">
        <v>27.094999999999999</v>
      </c>
      <c r="C5" s="160">
        <v>33.914999999999999</v>
      </c>
      <c r="D5" s="160">
        <v>22.001999999999999</v>
      </c>
      <c r="E5" s="160">
        <v>18</v>
      </c>
      <c r="F5" s="160">
        <v>6</v>
      </c>
      <c r="G5" s="160">
        <v>0</v>
      </c>
      <c r="H5" s="160">
        <v>0</v>
      </c>
      <c r="I5" s="160">
        <v>0</v>
      </c>
      <c r="J5" s="160">
        <v>3.8</v>
      </c>
      <c r="K5" s="160">
        <v>14</v>
      </c>
      <c r="L5" s="161">
        <v>19</v>
      </c>
      <c r="M5" s="161">
        <v>20</v>
      </c>
      <c r="N5" s="162">
        <f t="shared" ref="N5" si="0">SUM(B5:M5)</f>
        <v>163.81200000000001</v>
      </c>
    </row>
    <row r="6" spans="1:14">
      <c r="A6" s="163" t="s">
        <v>180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>
      <c r="A7" s="155" t="s">
        <v>176</v>
      </c>
      <c r="B7" s="156" t="s">
        <v>177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 t="s">
        <v>181</v>
      </c>
    </row>
    <row r="8" spans="1:14">
      <c r="A8" s="155"/>
      <c r="B8" s="158" t="s">
        <v>4</v>
      </c>
      <c r="C8" s="158" t="s">
        <v>5</v>
      </c>
      <c r="D8" s="158" t="s">
        <v>6</v>
      </c>
      <c r="E8" s="158" t="s">
        <v>7</v>
      </c>
      <c r="F8" s="158" t="s">
        <v>8</v>
      </c>
      <c r="G8" s="158" t="s">
        <v>9</v>
      </c>
      <c r="H8" s="158" t="s">
        <v>10</v>
      </c>
      <c r="I8" s="158" t="s">
        <v>11</v>
      </c>
      <c r="J8" s="158" t="s">
        <v>12</v>
      </c>
      <c r="K8" s="158" t="s">
        <v>13</v>
      </c>
      <c r="L8" s="158" t="s">
        <v>14</v>
      </c>
      <c r="M8" s="158" t="s">
        <v>15</v>
      </c>
      <c r="N8" s="157"/>
    </row>
    <row r="9" spans="1:14">
      <c r="A9" s="159" t="s">
        <v>179</v>
      </c>
      <c r="B9" s="160">
        <v>23</v>
      </c>
      <c r="C9" s="160">
        <v>35</v>
      </c>
      <c r="D9" s="160">
        <v>22</v>
      </c>
      <c r="E9" s="160">
        <v>18.2</v>
      </c>
      <c r="F9" s="160">
        <v>7</v>
      </c>
      <c r="G9" s="160">
        <v>0</v>
      </c>
      <c r="H9" s="160">
        <v>0</v>
      </c>
      <c r="I9" s="160">
        <v>0</v>
      </c>
      <c r="J9" s="160">
        <v>2</v>
      </c>
      <c r="K9" s="160">
        <v>15.5</v>
      </c>
      <c r="L9" s="161">
        <v>18.5</v>
      </c>
      <c r="M9" s="161">
        <v>29</v>
      </c>
      <c r="N9" s="162">
        <f t="shared" ref="N9" si="1">SUM(B9:M9)</f>
        <v>170.2</v>
      </c>
    </row>
    <row r="10" spans="1:14">
      <c r="A10" s="163" t="s">
        <v>182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>
      <c r="A11" s="155" t="s">
        <v>176</v>
      </c>
      <c r="B11" s="156" t="s">
        <v>177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7" t="s">
        <v>183</v>
      </c>
    </row>
    <row r="12" spans="1:14">
      <c r="A12" s="155"/>
      <c r="B12" s="158" t="s">
        <v>4</v>
      </c>
      <c r="C12" s="158" t="s">
        <v>5</v>
      </c>
      <c r="D12" s="158" t="s">
        <v>6</v>
      </c>
      <c r="E12" s="158" t="s">
        <v>7</v>
      </c>
      <c r="F12" s="158" t="s">
        <v>8</v>
      </c>
      <c r="G12" s="158" t="s">
        <v>9</v>
      </c>
      <c r="H12" s="158" t="s">
        <v>10</v>
      </c>
      <c r="I12" s="158" t="s">
        <v>11</v>
      </c>
      <c r="J12" s="158" t="s">
        <v>12</v>
      </c>
      <c r="K12" s="158" t="s">
        <v>13</v>
      </c>
      <c r="L12" s="158" t="s">
        <v>14</v>
      </c>
      <c r="M12" s="158" t="s">
        <v>15</v>
      </c>
      <c r="N12" s="157"/>
    </row>
    <row r="13" spans="1:14">
      <c r="A13" s="159" t="s">
        <v>179</v>
      </c>
      <c r="B13" s="160">
        <v>29</v>
      </c>
      <c r="C13" s="160">
        <v>27</v>
      </c>
      <c r="D13" s="160">
        <v>24</v>
      </c>
      <c r="E13" s="160">
        <v>21</v>
      </c>
      <c r="F13" s="160">
        <v>7</v>
      </c>
      <c r="G13" s="160" t="s">
        <v>184</v>
      </c>
      <c r="H13" s="160" t="s">
        <v>184</v>
      </c>
      <c r="I13" s="160" t="s">
        <v>184</v>
      </c>
      <c r="J13" s="160">
        <v>3</v>
      </c>
      <c r="K13" s="160">
        <v>11</v>
      </c>
      <c r="L13" s="161">
        <v>21</v>
      </c>
      <c r="M13" s="161">
        <v>22</v>
      </c>
      <c r="N13" s="162">
        <f t="shared" ref="N13" si="2">SUM(B13:M13)</f>
        <v>165</v>
      </c>
    </row>
    <row r="14" spans="1:14">
      <c r="A14" s="163" t="s">
        <v>185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>
      <c r="A15" s="155" t="s">
        <v>176</v>
      </c>
      <c r="B15" s="156" t="s">
        <v>177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 t="s">
        <v>186</v>
      </c>
    </row>
    <row r="16" spans="1:14">
      <c r="A16" s="155"/>
      <c r="B16" s="158" t="s">
        <v>4</v>
      </c>
      <c r="C16" s="158" t="s">
        <v>5</v>
      </c>
      <c r="D16" s="158" t="s">
        <v>6</v>
      </c>
      <c r="E16" s="158" t="s">
        <v>7</v>
      </c>
      <c r="F16" s="158" t="s">
        <v>8</v>
      </c>
      <c r="G16" s="158" t="s">
        <v>9</v>
      </c>
      <c r="H16" s="158" t="s">
        <v>10</v>
      </c>
      <c r="I16" s="158" t="s">
        <v>11</v>
      </c>
      <c r="J16" s="158" t="s">
        <v>12</v>
      </c>
      <c r="K16" s="158" t="s">
        <v>13</v>
      </c>
      <c r="L16" s="158" t="s">
        <v>14</v>
      </c>
      <c r="M16" s="158" t="s">
        <v>15</v>
      </c>
      <c r="N16" s="157"/>
    </row>
    <row r="17" spans="1:14" ht="15">
      <c r="A17" s="159" t="s">
        <v>179</v>
      </c>
      <c r="B17" s="160">
        <v>27</v>
      </c>
      <c r="C17" s="160">
        <v>28</v>
      </c>
      <c r="D17" s="160">
        <v>17</v>
      </c>
      <c r="E17" s="160">
        <v>17</v>
      </c>
      <c r="F17" s="160">
        <v>9</v>
      </c>
      <c r="G17" s="160" t="s">
        <v>184</v>
      </c>
      <c r="H17" s="160" t="s">
        <v>184</v>
      </c>
      <c r="I17" s="160" t="s">
        <v>184</v>
      </c>
      <c r="J17" s="160">
        <v>5</v>
      </c>
      <c r="K17" s="164">
        <v>17</v>
      </c>
      <c r="L17" s="161">
        <v>26.378</v>
      </c>
      <c r="M17" s="161">
        <v>25.988</v>
      </c>
      <c r="N17" s="162">
        <f>SUM(B17:M17)</f>
        <v>172.36599999999999</v>
      </c>
    </row>
    <row r="18" spans="1:14">
      <c r="A18" s="163" t="s">
        <v>97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>
      <c r="A19" s="155" t="s">
        <v>176</v>
      </c>
      <c r="B19" s="156" t="s">
        <v>177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7" t="s">
        <v>187</v>
      </c>
    </row>
    <row r="20" spans="1:14">
      <c r="A20" s="155"/>
      <c r="B20" s="158" t="s">
        <v>4</v>
      </c>
      <c r="C20" s="158" t="s">
        <v>5</v>
      </c>
      <c r="D20" s="158" t="s">
        <v>6</v>
      </c>
      <c r="E20" s="158" t="s">
        <v>7</v>
      </c>
      <c r="F20" s="158" t="s">
        <v>8</v>
      </c>
      <c r="G20" s="158" t="s">
        <v>9</v>
      </c>
      <c r="H20" s="158" t="s">
        <v>10</v>
      </c>
      <c r="I20" s="158" t="s">
        <v>11</v>
      </c>
      <c r="J20" s="158" t="s">
        <v>12</v>
      </c>
      <c r="K20" s="158" t="s">
        <v>13</v>
      </c>
      <c r="L20" s="158" t="s">
        <v>14</v>
      </c>
      <c r="M20" s="158" t="s">
        <v>15</v>
      </c>
      <c r="N20" s="157"/>
    </row>
    <row r="21" spans="1:14" ht="15">
      <c r="A21" s="159" t="s">
        <v>179</v>
      </c>
      <c r="B21" s="160">
        <v>25</v>
      </c>
      <c r="C21" s="160">
        <v>27</v>
      </c>
      <c r="D21" s="160">
        <v>18</v>
      </c>
      <c r="E21" s="160">
        <v>19</v>
      </c>
      <c r="F21" s="160">
        <v>8.5</v>
      </c>
      <c r="G21" s="160">
        <v>0</v>
      </c>
      <c r="H21" s="160">
        <v>0</v>
      </c>
      <c r="I21" s="160">
        <v>0</v>
      </c>
      <c r="J21" s="160">
        <v>1.5</v>
      </c>
      <c r="K21" s="164">
        <v>16</v>
      </c>
      <c r="L21" s="161">
        <v>21</v>
      </c>
      <c r="M21" s="161">
        <v>21</v>
      </c>
      <c r="N21" s="162">
        <f>SUM(B21:M21)</f>
        <v>157</v>
      </c>
    </row>
    <row r="23" spans="1:14">
      <c r="A23" s="152" t="s">
        <v>188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>
      <c r="A24" s="154" t="s">
        <v>175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>
      <c r="A25" s="155" t="s">
        <v>176</v>
      </c>
      <c r="B25" s="156" t="s">
        <v>189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65" t="s">
        <v>178</v>
      </c>
    </row>
    <row r="26" spans="1:14">
      <c r="A26" s="155"/>
      <c r="B26" s="158" t="s">
        <v>4</v>
      </c>
      <c r="C26" s="158" t="s">
        <v>5</v>
      </c>
      <c r="D26" s="158" t="s">
        <v>6</v>
      </c>
      <c r="E26" s="158" t="s">
        <v>7</v>
      </c>
      <c r="F26" s="158" t="s">
        <v>8</v>
      </c>
      <c r="G26" s="158" t="s">
        <v>9</v>
      </c>
      <c r="H26" s="158" t="s">
        <v>10</v>
      </c>
      <c r="I26" s="158" t="s">
        <v>11</v>
      </c>
      <c r="J26" s="158" t="s">
        <v>12</v>
      </c>
      <c r="K26" s="158" t="s">
        <v>13</v>
      </c>
      <c r="L26" s="158" t="s">
        <v>14</v>
      </c>
      <c r="M26" s="158" t="s">
        <v>15</v>
      </c>
      <c r="N26" s="165"/>
    </row>
    <row r="27" spans="1:14">
      <c r="A27" s="159" t="s">
        <v>179</v>
      </c>
      <c r="B27" s="166">
        <v>121</v>
      </c>
      <c r="C27" s="167">
        <v>100</v>
      </c>
      <c r="D27" s="166">
        <v>88</v>
      </c>
      <c r="E27" s="166">
        <v>109</v>
      </c>
      <c r="F27" s="166">
        <v>96</v>
      </c>
      <c r="G27" s="166">
        <v>101</v>
      </c>
      <c r="H27" s="166">
        <v>92</v>
      </c>
      <c r="I27" s="166">
        <v>98</v>
      </c>
      <c r="J27" s="166">
        <v>82</v>
      </c>
      <c r="K27" s="166">
        <v>120</v>
      </c>
      <c r="L27" s="167">
        <v>85</v>
      </c>
      <c r="M27" s="167">
        <v>86</v>
      </c>
      <c r="N27" s="168">
        <f t="shared" ref="N27" si="3">SUM(B27:M27)</f>
        <v>1178</v>
      </c>
    </row>
    <row r="28" spans="1:14">
      <c r="A28" s="163" t="s">
        <v>180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>
      <c r="A29" s="155" t="s">
        <v>176</v>
      </c>
      <c r="B29" s="156" t="s">
        <v>189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65" t="s">
        <v>181</v>
      </c>
    </row>
    <row r="30" spans="1:14">
      <c r="A30" s="155"/>
      <c r="B30" s="158" t="s">
        <v>4</v>
      </c>
      <c r="C30" s="158" t="s">
        <v>5</v>
      </c>
      <c r="D30" s="158" t="s">
        <v>6</v>
      </c>
      <c r="E30" s="158" t="s">
        <v>7</v>
      </c>
      <c r="F30" s="158" t="s">
        <v>8</v>
      </c>
      <c r="G30" s="158" t="s">
        <v>9</v>
      </c>
      <c r="H30" s="158" t="s">
        <v>10</v>
      </c>
      <c r="I30" s="158" t="s">
        <v>11</v>
      </c>
      <c r="J30" s="158" t="s">
        <v>12</v>
      </c>
      <c r="K30" s="158" t="s">
        <v>13</v>
      </c>
      <c r="L30" s="158" t="s">
        <v>14</v>
      </c>
      <c r="M30" s="158" t="s">
        <v>15</v>
      </c>
      <c r="N30" s="165"/>
    </row>
    <row r="31" spans="1:14">
      <c r="A31" s="159" t="s">
        <v>179</v>
      </c>
      <c r="B31" s="167">
        <v>92</v>
      </c>
      <c r="C31" s="167">
        <v>86</v>
      </c>
      <c r="D31" s="167">
        <v>89</v>
      </c>
      <c r="E31" s="167">
        <v>96</v>
      </c>
      <c r="F31" s="167">
        <v>109</v>
      </c>
      <c r="G31" s="167">
        <v>118</v>
      </c>
      <c r="H31" s="167">
        <v>110</v>
      </c>
      <c r="I31" s="167">
        <v>128</v>
      </c>
      <c r="J31" s="167">
        <v>116</v>
      </c>
      <c r="K31" s="167">
        <v>125</v>
      </c>
      <c r="L31" s="167">
        <v>130</v>
      </c>
      <c r="M31" s="167">
        <v>134</v>
      </c>
      <c r="N31" s="168">
        <f t="shared" ref="N31" si="4">SUM(B31:M31)</f>
        <v>1333</v>
      </c>
    </row>
    <row r="32" spans="1:14">
      <c r="A32" s="163" t="s">
        <v>182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</row>
    <row r="33" spans="1:14">
      <c r="A33" s="155" t="s">
        <v>176</v>
      </c>
      <c r="B33" s="156" t="s">
        <v>189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 t="s">
        <v>183</v>
      </c>
    </row>
    <row r="34" spans="1:14">
      <c r="A34" s="155"/>
      <c r="B34" s="158" t="s">
        <v>4</v>
      </c>
      <c r="C34" s="158" t="s">
        <v>5</v>
      </c>
      <c r="D34" s="158" t="s">
        <v>6</v>
      </c>
      <c r="E34" s="158" t="s">
        <v>7</v>
      </c>
      <c r="F34" s="158" t="s">
        <v>8</v>
      </c>
      <c r="G34" s="158" t="s">
        <v>9</v>
      </c>
      <c r="H34" s="158" t="s">
        <v>10</v>
      </c>
      <c r="I34" s="158" t="s">
        <v>11</v>
      </c>
      <c r="J34" s="158" t="s">
        <v>12</v>
      </c>
      <c r="K34" s="158" t="s">
        <v>13</v>
      </c>
      <c r="L34" s="158" t="s">
        <v>14</v>
      </c>
      <c r="M34" s="158" t="s">
        <v>15</v>
      </c>
      <c r="N34" s="157"/>
    </row>
    <row r="35" spans="1:14">
      <c r="A35" s="159" t="s">
        <v>179</v>
      </c>
      <c r="B35" s="167">
        <v>142</v>
      </c>
      <c r="C35" s="167">
        <v>85</v>
      </c>
      <c r="D35" s="167">
        <v>85</v>
      </c>
      <c r="E35" s="167">
        <v>75</v>
      </c>
      <c r="F35" s="167">
        <v>100</v>
      </c>
      <c r="G35" s="167">
        <v>100</v>
      </c>
      <c r="H35" s="167">
        <v>115</v>
      </c>
      <c r="I35" s="167">
        <v>115</v>
      </c>
      <c r="J35" s="167">
        <v>104</v>
      </c>
      <c r="K35" s="167">
        <v>107</v>
      </c>
      <c r="L35" s="167">
        <v>95</v>
      </c>
      <c r="M35" s="167">
        <v>83</v>
      </c>
      <c r="N35" s="168">
        <f t="shared" ref="N35" si="5">SUM(B35:M35)</f>
        <v>1206</v>
      </c>
    </row>
    <row r="36" spans="1:14">
      <c r="A36" s="163" t="s">
        <v>185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1:14">
      <c r="A37" s="155" t="s">
        <v>176</v>
      </c>
      <c r="B37" s="156" t="s">
        <v>189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 t="s">
        <v>186</v>
      </c>
    </row>
    <row r="38" spans="1:14">
      <c r="A38" s="155"/>
      <c r="B38" s="158" t="s">
        <v>4</v>
      </c>
      <c r="C38" s="158" t="s">
        <v>5</v>
      </c>
      <c r="D38" s="158" t="s">
        <v>6</v>
      </c>
      <c r="E38" s="158" t="s">
        <v>7</v>
      </c>
      <c r="F38" s="158" t="s">
        <v>8</v>
      </c>
      <c r="G38" s="158" t="s">
        <v>9</v>
      </c>
      <c r="H38" s="158" t="s">
        <v>10</v>
      </c>
      <c r="I38" s="158" t="s">
        <v>11</v>
      </c>
      <c r="J38" s="158" t="s">
        <v>12</v>
      </c>
      <c r="K38" s="158" t="s">
        <v>13</v>
      </c>
      <c r="L38" s="158" t="s">
        <v>14</v>
      </c>
      <c r="M38" s="158" t="s">
        <v>15</v>
      </c>
      <c r="N38" s="157"/>
    </row>
    <row r="39" spans="1:14">
      <c r="A39" s="159" t="s">
        <v>179</v>
      </c>
      <c r="B39" s="167">
        <v>113</v>
      </c>
      <c r="C39" s="167">
        <v>90</v>
      </c>
      <c r="D39" s="167">
        <v>89</v>
      </c>
      <c r="E39" s="167">
        <v>104</v>
      </c>
      <c r="F39" s="166">
        <v>104</v>
      </c>
      <c r="G39" s="166">
        <v>94</v>
      </c>
      <c r="H39" s="166">
        <v>124</v>
      </c>
      <c r="I39" s="167">
        <v>120</v>
      </c>
      <c r="J39" s="167">
        <v>121</v>
      </c>
      <c r="K39" s="167">
        <v>112</v>
      </c>
      <c r="L39" s="167">
        <v>118</v>
      </c>
      <c r="M39" s="167">
        <v>112</v>
      </c>
      <c r="N39" s="168">
        <f>SUM(B39:M39)</f>
        <v>1301</v>
      </c>
    </row>
    <row r="40" spans="1:14">
      <c r="A40" s="163" t="s">
        <v>97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>
      <c r="A41" s="155" t="s">
        <v>176</v>
      </c>
      <c r="B41" s="156" t="s">
        <v>190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7" t="s">
        <v>187</v>
      </c>
    </row>
    <row r="42" spans="1:14">
      <c r="A42" s="155"/>
      <c r="B42" s="158" t="s">
        <v>4</v>
      </c>
      <c r="C42" s="158" t="s">
        <v>5</v>
      </c>
      <c r="D42" s="158" t="s">
        <v>6</v>
      </c>
      <c r="E42" s="158" t="s">
        <v>7</v>
      </c>
      <c r="F42" s="158" t="s">
        <v>8</v>
      </c>
      <c r="G42" s="158" t="s">
        <v>9</v>
      </c>
      <c r="H42" s="158" t="s">
        <v>10</v>
      </c>
      <c r="I42" s="158" t="s">
        <v>11</v>
      </c>
      <c r="J42" s="158" t="s">
        <v>12</v>
      </c>
      <c r="K42" s="158" t="s">
        <v>13</v>
      </c>
      <c r="L42" s="158" t="s">
        <v>14</v>
      </c>
      <c r="M42" s="158" t="s">
        <v>15</v>
      </c>
      <c r="N42" s="157"/>
    </row>
    <row r="43" spans="1:14">
      <c r="A43" s="159" t="s">
        <v>179</v>
      </c>
      <c r="B43" s="167">
        <v>120</v>
      </c>
      <c r="C43" s="167">
        <v>123</v>
      </c>
      <c r="D43" s="167">
        <v>118</v>
      </c>
      <c r="E43" s="167">
        <v>127</v>
      </c>
      <c r="F43" s="167">
        <v>112</v>
      </c>
      <c r="G43" s="167">
        <v>129</v>
      </c>
      <c r="H43" s="167">
        <v>120</v>
      </c>
      <c r="I43" s="167">
        <v>101</v>
      </c>
      <c r="J43" s="167">
        <v>142</v>
      </c>
      <c r="K43" s="167">
        <v>120</v>
      </c>
      <c r="L43" s="167">
        <v>121</v>
      </c>
      <c r="M43" s="167">
        <v>105</v>
      </c>
      <c r="N43" s="168">
        <f>SUM(B43:M43)</f>
        <v>1438</v>
      </c>
    </row>
    <row r="44" spans="1:14">
      <c r="A44" s="169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</row>
    <row r="45" spans="1:14">
      <c r="A45" s="172" t="s">
        <v>191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</sheetData>
  <mergeCells count="43"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  <mergeCell ref="A29:A30"/>
    <mergeCell ref="B29:M29"/>
    <mergeCell ref="N29:N30"/>
    <mergeCell ref="A32:N32"/>
    <mergeCell ref="A33:A34"/>
    <mergeCell ref="B33:M33"/>
    <mergeCell ref="N33:N34"/>
    <mergeCell ref="A23:N23"/>
    <mergeCell ref="A24:N24"/>
    <mergeCell ref="A25:A26"/>
    <mergeCell ref="B25:M25"/>
    <mergeCell ref="N25:N26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7:A8"/>
    <mergeCell ref="B7:M7"/>
    <mergeCell ref="N7:N8"/>
    <mergeCell ref="A10:N10"/>
    <mergeCell ref="A11:A12"/>
    <mergeCell ref="B11:M11"/>
    <mergeCell ref="N11:N12"/>
    <mergeCell ref="A1:N1"/>
    <mergeCell ref="A2:N2"/>
    <mergeCell ref="A3:A4"/>
    <mergeCell ref="B3:M3"/>
    <mergeCell ref="N3:N4"/>
    <mergeCell ref="A6:N6"/>
  </mergeCells>
  <pageMargins left="0.16" right="0.16" top="1.1399999999999999" bottom="0.23" header="0.31496062992125984" footer="0.16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Кузовлева дом № 3</vt:lpstr>
      <vt:lpstr>ремонт Кузовлева 3</vt:lpstr>
      <vt:lpstr>статьи Кузов 3</vt:lpstr>
      <vt:lpstr>упр Кузовлева 3</vt:lpstr>
      <vt:lpstr>ресурсы Кузов дом № 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2016-03-09T11:54:52Z</cp:lastPrinted>
  <dcterms:created xsi:type="dcterms:W3CDTF">2015-03-21T20:52:52Z</dcterms:created>
  <dcterms:modified xsi:type="dcterms:W3CDTF">2016-03-10T10:50:24Z</dcterms:modified>
</cp:coreProperties>
</file>