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7230" tabRatio="787"/>
  </bookViews>
  <sheets>
    <sheet name="Кузовлева дом № 4" sheetId="4" r:id="rId1"/>
    <sheet name="ремонт Кузовлева 4" sheetId="2" r:id="rId2"/>
    <sheet name="статьи Кузов 4" sheetId="5" r:id="rId3"/>
    <sheet name="упр Кузовлева 4" sheetId="1" r:id="rId4"/>
    <sheet name="снятие за недопоставку" sheetId="6" r:id="rId5"/>
    <sheet name="ресурсы Кузов дом № 4" sheetId="7" r:id="rId6"/>
  </sheets>
  <calcPr calcId="125725"/>
</workbook>
</file>

<file path=xl/calcChain.xml><?xml version="1.0" encoding="utf-8"?>
<calcChain xmlns="http://schemas.openxmlformats.org/spreadsheetml/2006/main">
  <c r="N43" i="7"/>
  <c r="N39"/>
  <c r="N35"/>
  <c r="N31"/>
  <c r="N27"/>
  <c r="N21"/>
  <c r="N17"/>
  <c r="N13"/>
  <c r="N9"/>
  <c r="N5"/>
  <c r="E10" i="4" l="1"/>
  <c r="E8"/>
  <c r="E7"/>
  <c r="E14"/>
  <c r="E47"/>
  <c r="E48"/>
  <c r="E49" s="1"/>
  <c r="E46"/>
  <c r="D49"/>
  <c r="C49"/>
  <c r="F32" i="2"/>
  <c r="F42" i="4"/>
  <c r="F22" i="2"/>
  <c r="F23" s="1"/>
  <c r="F18"/>
  <c r="F13"/>
  <c r="F9"/>
  <c r="F14" s="1"/>
  <c r="T38" i="5"/>
  <c r="N35" i="1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M10"/>
  <c r="L10"/>
  <c r="K10"/>
  <c r="J10"/>
  <c r="I10"/>
  <c r="H10"/>
  <c r="G10"/>
  <c r="F10"/>
  <c r="E10"/>
  <c r="D10"/>
  <c r="C10"/>
  <c r="B10"/>
  <c r="N9"/>
  <c r="O9" s="1"/>
  <c r="N8"/>
  <c r="O8" s="1"/>
  <c r="N7"/>
  <c r="M6"/>
  <c r="L6"/>
  <c r="K6"/>
  <c r="J6"/>
  <c r="I6"/>
  <c r="H6"/>
  <c r="G6"/>
  <c r="F6"/>
  <c r="E6"/>
  <c r="D6"/>
  <c r="C6"/>
  <c r="B6"/>
  <c r="F19" i="2" l="1"/>
  <c r="F25"/>
  <c r="O7" i="1"/>
  <c r="N10"/>
  <c r="N6" s="1"/>
  <c r="O11"/>
  <c r="O10" s="1"/>
  <c r="F26" i="2" l="1"/>
  <c r="F27" s="1"/>
  <c r="O6" i="1"/>
  <c r="G62" i="4" l="1"/>
  <c r="E62"/>
  <c r="G60"/>
  <c r="E60"/>
  <c r="G59"/>
  <c r="F59"/>
  <c r="E59"/>
  <c r="D58"/>
  <c r="F58" s="1"/>
  <c r="C58"/>
  <c r="B58"/>
  <c r="G56"/>
  <c r="F56"/>
  <c r="E56"/>
  <c r="G55"/>
  <c r="F55"/>
  <c r="E55"/>
  <c r="D54"/>
  <c r="C54"/>
  <c r="B54"/>
  <c r="F37"/>
  <c r="G37" s="1"/>
  <c r="E11"/>
  <c r="E15" s="1"/>
  <c r="E9"/>
  <c r="C63" l="1"/>
  <c r="G58"/>
  <c r="E58"/>
  <c r="G54"/>
  <c r="G63" s="1"/>
  <c r="E12" s="1"/>
  <c r="E13" s="1"/>
  <c r="G13" s="1"/>
  <c r="D63"/>
  <c r="B63"/>
  <c r="F63"/>
  <c r="F54"/>
  <c r="E54"/>
  <c r="E63" s="1"/>
  <c r="N36" i="1" l="1"/>
  <c r="O36" l="1"/>
</calcChain>
</file>

<file path=xl/sharedStrings.xml><?xml version="1.0" encoding="utf-8"?>
<sst xmlns="http://schemas.openxmlformats.org/spreadsheetml/2006/main" count="385" uniqueCount="183">
  <si>
    <t>д. Пача,  ул. Кузовлева дом № 4</t>
  </si>
  <si>
    <t>площадь дома</t>
  </si>
  <si>
    <t>кв. м.</t>
  </si>
  <si>
    <t>СТАТЬИ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</si>
  <si>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</si>
  <si>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</si>
  <si>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</si>
  <si>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</si>
  <si>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</si>
  <si>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</si>
  <si>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</si>
  <si>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</si>
  <si>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</si>
  <si>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</si>
  <si>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</si>
  <si>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</si>
  <si>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</si>
  <si>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>на 1 кв. м. в месяц</t>
  </si>
  <si>
    <t>Управление многоквартирным домом</t>
  </si>
  <si>
    <t>оплата труда+ЕСН</t>
  </si>
  <si>
    <t>оплата труда</t>
  </si>
  <si>
    <t>ЕСН</t>
  </si>
  <si>
    <t>прочее</t>
  </si>
  <si>
    <t>в т. ч. электрики</t>
  </si>
  <si>
    <t>СБ-Сервис</t>
  </si>
  <si>
    <t>ООО Консультантово</t>
  </si>
  <si>
    <t>ОАО Ростелеком</t>
  </si>
  <si>
    <t>ООО Артол</t>
  </si>
  <si>
    <t>ОАО Мобильные телесистемы</t>
  </si>
  <si>
    <t>ООО Домофон</t>
  </si>
  <si>
    <t>Охрана</t>
  </si>
  <si>
    <t>НП СРО ЖКХ "МОУК"</t>
  </si>
  <si>
    <t>ООО Дженерал Ай-Ти (заправка катриджей)</t>
  </si>
  <si>
    <t>ОАО Шексна-Водоканал водосн 3-1</t>
  </si>
  <si>
    <t>Транспортные расходы</t>
  </si>
  <si>
    <t>аренда помещения</t>
  </si>
  <si>
    <t>Редакция газеты Звезда,  авансовый</t>
  </si>
  <si>
    <t>заказные уведомления, конверты по авансовым</t>
  </si>
  <si>
    <t>Канцтовары,сантехника</t>
  </si>
  <si>
    <t>налоги : за выбросы (экология)</t>
  </si>
  <si>
    <t>налоги : НДС (за аренду)</t>
  </si>
  <si>
    <t>Почта России</t>
  </si>
  <si>
    <t>Многоквартирный дом по адресу: д. Пача, ул. Кузовлева, дом 4</t>
  </si>
  <si>
    <t xml:space="preserve">ОТЧЕТ </t>
  </si>
  <si>
    <t xml:space="preserve">управляющей организации ООО "Жилкомсервис" </t>
  </si>
  <si>
    <t>руб.</t>
  </si>
  <si>
    <t>Наименование услуг</t>
  </si>
  <si>
    <t>итого затрат</t>
  </si>
  <si>
    <t>на 1 м2</t>
  </si>
  <si>
    <t>площадь, кв. м.</t>
  </si>
  <si>
    <t>Содержание лестничных клеток</t>
  </si>
  <si>
    <t>Содержание придомовой территории</t>
  </si>
  <si>
    <t>Обслуживание внутридомовых электрических сетей</t>
  </si>
  <si>
    <t>Содержание общедомового инженерного оборудования</t>
  </si>
  <si>
    <t>Содержание конструктивных элементов здания</t>
  </si>
  <si>
    <t>ВДГО</t>
  </si>
  <si>
    <t>дератизация и дезинсекция</t>
  </si>
  <si>
    <t>Сбор и вывоз ТБО</t>
  </si>
  <si>
    <t>Материальные затраты на ремонт</t>
  </si>
  <si>
    <t xml:space="preserve">ИТОГО </t>
  </si>
  <si>
    <t>налог УСНО 1%</t>
  </si>
  <si>
    <t>ИТОГО ЗАТРАТ</t>
  </si>
  <si>
    <t>Услуги по обслуживанию и ремонту общего имущества МКД, в том числе: </t>
  </si>
  <si>
    <t>вид работ</t>
  </si>
  <si>
    <t>объём работ</t>
  </si>
  <si>
    <t>стоимость, руб</t>
  </si>
  <si>
    <t xml:space="preserve">Итого выполнено ремонтов </t>
  </si>
  <si>
    <t>СОБРАНО СРЕДСТВ НА ОПЛАТУ ПРЕДОСТАВЛЕННЫХ КОММУНАЛЬНЫХ УСЛУГ </t>
  </si>
  <si>
    <t>задолженность на 01.01.2015г</t>
  </si>
  <si>
    <t xml:space="preserve">начислено </t>
  </si>
  <si>
    <t xml:space="preserve">собрано </t>
  </si>
  <si>
    <t>долг</t>
  </si>
  <si>
    <t>% сбора</t>
  </si>
  <si>
    <t>ОАО "Шексна-Водоканал" всего</t>
  </si>
  <si>
    <t xml:space="preserve">холодное водоснабжение  </t>
  </si>
  <si>
    <t xml:space="preserve">водоотведение  </t>
  </si>
  <si>
    <t xml:space="preserve">ОАО "Шексна-Теплосеть"  всего </t>
  </si>
  <si>
    <t xml:space="preserve">отопление      </t>
  </si>
  <si>
    <t xml:space="preserve"> горячее водоснабжение   </t>
  </si>
  <si>
    <r>
      <rPr>
        <b/>
        <sz val="10"/>
        <color theme="1"/>
        <rFont val="Arial Cyr"/>
        <family val="2"/>
        <charset val="204"/>
      </rPr>
      <t xml:space="preserve">ОАО "Вологодская сбытовая компания" </t>
    </r>
    <r>
      <rPr>
        <sz val="10"/>
        <color theme="1"/>
        <rFont val="Arial Cyr"/>
        <family val="2"/>
        <charset val="204"/>
      </rPr>
      <t>элек-я МОП</t>
    </r>
  </si>
  <si>
    <t>ВСЕГО</t>
  </si>
  <si>
    <t>Директор ООО "Жилкомсервис"</t>
  </si>
  <si>
    <t>Т.Н. Александрова</t>
  </si>
  <si>
    <t>д. Пача, ул. Кузовлева, дом № 4</t>
  </si>
  <si>
    <t xml:space="preserve">                     в т.ч. оплата труда+ЕСН</t>
  </si>
  <si>
    <t xml:space="preserve">                     спецодежда и инвентарь</t>
  </si>
  <si>
    <t xml:space="preserve">                     прочие</t>
  </si>
  <si>
    <t>дератизация и дезинфекция</t>
  </si>
  <si>
    <t xml:space="preserve">                     сторонние организации</t>
  </si>
  <si>
    <t xml:space="preserve">                                          прочее</t>
  </si>
  <si>
    <t>Материалы на текущий ремонт</t>
  </si>
  <si>
    <t>1 кв 15</t>
  </si>
  <si>
    <t>2 кв 15г</t>
  </si>
  <si>
    <t>6 мес 15г</t>
  </si>
  <si>
    <t>3 кв 15</t>
  </si>
  <si>
    <t>9 месяцев 15</t>
  </si>
  <si>
    <t>4 кв 15</t>
  </si>
  <si>
    <t>2015 год</t>
  </si>
  <si>
    <t xml:space="preserve"> ПОДОМОВОЙ УЧЁТ 2015 ГОД</t>
  </si>
  <si>
    <t>расшифровка статьи: управление многоквартирным домом в подомовом учёте 2015 года</t>
  </si>
  <si>
    <t>по представленным услугам/работам по управлению, содержанию и  ремонту общего имущества многоквартирного дома и коммунальным услугам                                                                                            за период с 01.01.2015 по 31.12.2015 </t>
  </si>
  <si>
    <t>Задолженность за содержание и ремонт общедомового имущества  на 01.01.2015г</t>
  </si>
  <si>
    <t xml:space="preserve"> Начислено за содержание и ремонт общедомового имущества  в 2015г</t>
  </si>
  <si>
    <t>Собрано за содержание и ремонт общедомового имущества в 2015г</t>
  </si>
  <si>
    <t xml:space="preserve">  процент сбора в 2015 г</t>
  </si>
  <si>
    <t>Израсходовано денежных средств за 2015 год</t>
  </si>
  <si>
    <t>Задолженность за коммунальные услуги (тепло, гор. и хол. вода, стоки) на 01.01.2016г.</t>
  </si>
  <si>
    <t>Общая задолженность за содержание и ремонт общедомового имущества  и коммунальные услуги на 01.01.2016г.</t>
  </si>
  <si>
    <t>За 2015 год:  собрано за содержание и ремонт общедомового имущества - израсходовано денежных средств</t>
  </si>
  <si>
    <t>За 2011-2015 год: собрано за содержание и ремонт общедомового имущества - израсходовано денежных средств</t>
  </si>
  <si>
    <t>утвержд. тариф на 2015г.</t>
  </si>
  <si>
    <t>Факт 2015 год, руб.</t>
  </si>
  <si>
    <t>задолженность на 01.01.2016г</t>
  </si>
  <si>
    <t>ООО НЦ Команда (кассовый аппарат)</t>
  </si>
  <si>
    <t>ОАО Шексна-Теплосеть, Газпром отопл 3-1</t>
  </si>
  <si>
    <t>ЧОУ ВОПФ уч-метод центр, ФГАОУ ВО СПбПУ, АНО Щит</t>
  </si>
  <si>
    <t>компания Тензор (програмное обеспечение)</t>
  </si>
  <si>
    <t>БУ ВО Центр информац технологий</t>
  </si>
  <si>
    <t xml:space="preserve">госпошлина на лицензирование </t>
  </si>
  <si>
    <t>ООО"Жилкомсервис" ремонты</t>
  </si>
  <si>
    <t>за   2015 г.</t>
  </si>
  <si>
    <t xml:space="preserve"> </t>
  </si>
  <si>
    <t>период</t>
  </si>
  <si>
    <t>материал</t>
  </si>
  <si>
    <t>кол</t>
  </si>
  <si>
    <t>ед. изм</t>
  </si>
  <si>
    <t>Сумма</t>
  </si>
  <si>
    <t>январь 2015г</t>
  </si>
  <si>
    <t>февраль 2015г</t>
  </si>
  <si>
    <t>март 2015г</t>
  </si>
  <si>
    <t>Ремонт кровли</t>
  </si>
  <si>
    <t>х</t>
  </si>
  <si>
    <t>1 квартал 2015г</t>
  </si>
  <si>
    <t>апрель 2015г</t>
  </si>
  <si>
    <t>май 2015г</t>
  </si>
  <si>
    <t>июнь 2015г</t>
  </si>
  <si>
    <t>2 квартал 2015г</t>
  </si>
  <si>
    <t>6 месяцев 2015г</t>
  </si>
  <si>
    <t>июль 2015г</t>
  </si>
  <si>
    <t>август 2015г</t>
  </si>
  <si>
    <t>сентябрь 2015г</t>
  </si>
  <si>
    <t>3 квартал 2015г</t>
  </si>
  <si>
    <t>9 месяцев 2015г</t>
  </si>
  <si>
    <t>октябрь 2015г</t>
  </si>
  <si>
    <t>ноябрь 2015г</t>
  </si>
  <si>
    <t>декабрь 2015г</t>
  </si>
  <si>
    <t>4 квартал 2015г</t>
  </si>
  <si>
    <t xml:space="preserve"> 2015г</t>
  </si>
  <si>
    <t>ул. Кузовлева д. № 4</t>
  </si>
  <si>
    <t xml:space="preserve">Общедомовой прибор учета тепловой энергии </t>
  </si>
  <si>
    <t>ЭКМ Стандарт теплосчетчик Кузовлева 4</t>
  </si>
  <si>
    <t>итого по общедомовомуй прибору учета тепловой энергии</t>
  </si>
  <si>
    <t>скобы (упак.)</t>
  </si>
  <si>
    <t>итого по ремонту кровли</t>
  </si>
  <si>
    <t xml:space="preserve">Установка общедомового прибора учета тепловой энергии </t>
  </si>
  <si>
    <t>Дополнительные работы:</t>
  </si>
  <si>
    <t>Дополнительные работы</t>
  </si>
  <si>
    <t>1 шт</t>
  </si>
  <si>
    <t xml:space="preserve">Оплата установки общедомового прибора учета тепловой энергии </t>
  </si>
  <si>
    <t>начислено</t>
  </si>
  <si>
    <t>собрано</t>
  </si>
  <si>
    <t>задолженность</t>
  </si>
  <si>
    <t>через квитанции ООО Жилкомсервис</t>
  </si>
  <si>
    <t>по муниципальным квартирам</t>
  </si>
  <si>
    <t>собрано напрямую ТСЖ Соседи</t>
  </si>
  <si>
    <t>Задолженность за содержание и ремонт общедомового имущества (с учётом теплосчётчика) на 01.01.2016г.</t>
  </si>
  <si>
    <t>Выставлено Гкал в 2011- 2015 году организацией ОАО Шексна-Теплосеть" ООО "Жилкомсервис" (по данным счетов-фактур)</t>
  </si>
  <si>
    <t>2011 год</t>
  </si>
  <si>
    <t>адрес</t>
  </si>
  <si>
    <t>выставлено по счётам ОАО "Шексна-Теплосеть", Гкал</t>
  </si>
  <si>
    <t>итого за 2011г</t>
  </si>
  <si>
    <t>д. Пача, ул. Кузовлева дом № 4</t>
  </si>
  <si>
    <t>2012 год</t>
  </si>
  <si>
    <t>итого за 2012г</t>
  </si>
  <si>
    <t>2013 год</t>
  </si>
  <si>
    <t>итого за 2013г</t>
  </si>
  <si>
    <t>2014 год</t>
  </si>
  <si>
    <t>итого за 2014г</t>
  </si>
  <si>
    <t>итого за 2015г</t>
  </si>
  <si>
    <t>Выставлено Гкал в 2011- 2015 году организацией ОАО Шексна-Водоканал" ООО "Жилкомсервис" (по данным счетов-фактур)</t>
  </si>
  <si>
    <t>выставлено по счётам ОАО "Шексна-Водоканал", куб. м.</t>
  </si>
  <si>
    <t>выставлено по счётам ОАО "Шексна-Водоканал",  куб. м.</t>
  </si>
  <si>
    <t>Директор ООО "Жилкомсервис"                                                                                Т. Н. Александрова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</si>
</sst>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%"/>
    <numFmt numFmtId="165" formatCode="#,##0.00;[Red]\-#,##0.00"/>
    <numFmt numFmtId="166" formatCode="0.00;[Red]\-0.00"/>
    <numFmt numFmtId="167" formatCode="0.000"/>
    <numFmt numFmtId="168" formatCode="0.0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theme="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3" fillId="0" borderId="0"/>
    <xf numFmtId="0" fontId="1" fillId="0" borderId="0"/>
  </cellStyleXfs>
  <cellXfs count="183">
    <xf numFmtId="0" fontId="0" fillId="0" borderId="0" xfId="0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10" fillId="0" borderId="10" xfId="0" applyNumberFormat="1" applyFont="1" applyBorder="1"/>
    <xf numFmtId="0" fontId="10" fillId="0" borderId="12" xfId="0" applyFont="1" applyBorder="1"/>
    <xf numFmtId="2" fontId="10" fillId="0" borderId="15" xfId="0" applyNumberFormat="1" applyFont="1" applyBorder="1"/>
    <xf numFmtId="0" fontId="0" fillId="0" borderId="12" xfId="0" applyBorder="1"/>
    <xf numFmtId="0" fontId="0" fillId="0" borderId="17" xfId="0" applyBorder="1"/>
    <xf numFmtId="0" fontId="0" fillId="0" borderId="13" xfId="0" applyBorder="1"/>
    <xf numFmtId="2" fontId="0" fillId="0" borderId="16" xfId="0" applyNumberFormat="1" applyFont="1" applyBorder="1"/>
    <xf numFmtId="0" fontId="9" fillId="0" borderId="12" xfId="0" applyFont="1" applyFill="1" applyBorder="1" applyAlignment="1"/>
    <xf numFmtId="2" fontId="9" fillId="0" borderId="17" xfId="0" applyNumberFormat="1" applyFont="1" applyBorder="1" applyAlignment="1"/>
    <xf numFmtId="2" fontId="9" fillId="0" borderId="13" xfId="0" applyNumberFormat="1" applyFont="1" applyBorder="1" applyAlignment="1"/>
    <xf numFmtId="2" fontId="0" fillId="0" borderId="16" xfId="0" applyNumberFormat="1" applyBorder="1"/>
    <xf numFmtId="0" fontId="9" fillId="0" borderId="12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/>
    </xf>
    <xf numFmtId="2" fontId="9" fillId="0" borderId="19" xfId="0" applyNumberFormat="1" applyFont="1" applyBorder="1" applyAlignment="1"/>
    <xf numFmtId="2" fontId="9" fillId="0" borderId="20" xfId="0" applyNumberFormat="1" applyFont="1" applyBorder="1" applyAlignment="1"/>
    <xf numFmtId="2" fontId="10" fillId="0" borderId="21" xfId="0" applyNumberFormat="1" applyFont="1" applyBorder="1"/>
    <xf numFmtId="2" fontId="0" fillId="0" borderId="22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0" fontId="12" fillId="0" borderId="0" xfId="9"/>
    <xf numFmtId="0" fontId="12" fillId="0" borderId="0" xfId="9" applyAlignment="1">
      <alignment horizontal="center"/>
    </xf>
    <xf numFmtId="0" fontId="15" fillId="0" borderId="0" xfId="9" applyFont="1" applyAlignment="1">
      <alignment horizontal="right"/>
    </xf>
    <xf numFmtId="0" fontId="9" fillId="0" borderId="13" xfId="9" applyFont="1" applyBorder="1"/>
    <xf numFmtId="164" fontId="15" fillId="0" borderId="13" xfId="9" applyNumberFormat="1" applyFont="1" applyBorder="1"/>
    <xf numFmtId="2" fontId="15" fillId="0" borderId="13" xfId="9" applyNumberFormat="1" applyFont="1" applyBorder="1"/>
    <xf numFmtId="2" fontId="15" fillId="0" borderId="13" xfId="9" applyNumberFormat="1" applyFont="1" applyBorder="1" applyAlignment="1"/>
    <xf numFmtId="0" fontId="15" fillId="0" borderId="0" xfId="9" applyFont="1" applyBorder="1" applyAlignment="1"/>
    <xf numFmtId="2" fontId="16" fillId="0" borderId="13" xfId="9" applyNumberFormat="1" applyFont="1" applyBorder="1"/>
    <xf numFmtId="2" fontId="17" fillId="0" borderId="0" xfId="9" applyNumberFormat="1" applyFont="1"/>
    <xf numFmtId="2" fontId="15" fillId="0" borderId="13" xfId="9" applyNumberFormat="1" applyFont="1" applyBorder="1" applyAlignment="1">
      <alignment wrapText="1"/>
    </xf>
    <xf numFmtId="0" fontId="15" fillId="0" borderId="0" xfId="9" applyFont="1"/>
    <xf numFmtId="0" fontId="16" fillId="0" borderId="13" xfId="9" applyFont="1" applyBorder="1" applyAlignment="1">
      <alignment horizontal="center" vertical="center" wrapText="1"/>
    </xf>
    <xf numFmtId="0" fontId="16" fillId="0" borderId="13" xfId="9" applyFont="1" applyBorder="1" applyAlignment="1">
      <alignment horizontal="center" vertical="center"/>
    </xf>
    <xf numFmtId="2" fontId="9" fillId="0" borderId="13" xfId="9" applyNumberFormat="1" applyFont="1" applyBorder="1" applyAlignment="1">
      <alignment horizontal="center"/>
    </xf>
    <xf numFmtId="2" fontId="10" fillId="0" borderId="13" xfId="9" applyNumberFormat="1" applyFont="1" applyBorder="1" applyAlignment="1">
      <alignment horizontal="center"/>
    </xf>
    <xf numFmtId="0" fontId="16" fillId="0" borderId="0" xfId="9" applyFont="1" applyBorder="1" applyAlignment="1">
      <alignment wrapText="1"/>
    </xf>
    <xf numFmtId="2" fontId="16" fillId="0" borderId="0" xfId="9" applyNumberFormat="1" applyFont="1" applyBorder="1" applyAlignment="1">
      <alignment horizontal="center"/>
    </xf>
    <xf numFmtId="2" fontId="16" fillId="0" borderId="13" xfId="9" applyNumberFormat="1" applyFont="1" applyBorder="1" applyAlignment="1">
      <alignment horizontal="center" vertical="center" wrapText="1"/>
    </xf>
    <xf numFmtId="0" fontId="4" fillId="0" borderId="0" xfId="10"/>
    <xf numFmtId="0" fontId="16" fillId="0" borderId="0" xfId="9" applyFont="1" applyBorder="1"/>
    <xf numFmtId="0" fontId="19" fillId="0" borderId="0" xfId="9" applyFont="1"/>
    <xf numFmtId="0" fontId="16" fillId="0" borderId="13" xfId="9" applyFont="1" applyBorder="1" applyAlignment="1">
      <alignment horizontal="center"/>
    </xf>
    <xf numFmtId="164" fontId="16" fillId="0" borderId="13" xfId="9" applyNumberFormat="1" applyFont="1" applyBorder="1"/>
    <xf numFmtId="0" fontId="15" fillId="0" borderId="13" xfId="9" applyFont="1" applyBorder="1" applyAlignment="1">
      <alignment horizontal="left"/>
    </xf>
    <xf numFmtId="2" fontId="9" fillId="0" borderId="13" xfId="9" applyNumberFormat="1" applyFont="1" applyBorder="1"/>
    <xf numFmtId="0" fontId="15" fillId="0" borderId="13" xfId="9" applyFont="1" applyBorder="1"/>
    <xf numFmtId="164" fontId="12" fillId="0" borderId="13" xfId="9" applyNumberFormat="1" applyBorder="1"/>
    <xf numFmtId="0" fontId="16" fillId="0" borderId="13" xfId="9" applyFont="1" applyBorder="1"/>
    <xf numFmtId="2" fontId="4" fillId="0" borderId="28" xfId="10" applyNumberFormat="1" applyBorder="1" applyAlignment="1">
      <alignment vertical="center"/>
    </xf>
    <xf numFmtId="0" fontId="15" fillId="0" borderId="13" xfId="9" applyFont="1" applyBorder="1" applyAlignment="1">
      <alignment wrapText="1"/>
    </xf>
    <xf numFmtId="0" fontId="19" fillId="0" borderId="13" xfId="9" applyFont="1" applyBorder="1"/>
    <xf numFmtId="2" fontId="19" fillId="0" borderId="13" xfId="9" applyNumberFormat="1" applyFont="1" applyBorder="1"/>
    <xf numFmtId="0" fontId="19" fillId="0" borderId="0" xfId="9" applyFont="1" applyBorder="1"/>
    <xf numFmtId="2" fontId="19" fillId="0" borderId="0" xfId="9" applyNumberFormat="1" applyFont="1" applyBorder="1"/>
    <xf numFmtId="164" fontId="16" fillId="0" borderId="0" xfId="9" applyNumberFormat="1" applyFont="1" applyBorder="1"/>
    <xf numFmtId="0" fontId="3" fillId="0" borderId="0" xfId="11"/>
    <xf numFmtId="0" fontId="3" fillId="0" borderId="13" xfId="11" applyBorder="1"/>
    <xf numFmtId="0" fontId="11" fillId="0" borderId="13" xfId="11" applyFont="1" applyBorder="1" applyAlignment="1">
      <alignment horizontal="center"/>
    </xf>
    <xf numFmtId="0" fontId="11" fillId="0" borderId="13" xfId="11" applyFont="1" applyBorder="1" applyAlignment="1">
      <alignment wrapText="1"/>
    </xf>
    <xf numFmtId="2" fontId="11" fillId="0" borderId="13" xfId="11" applyNumberFormat="1" applyFont="1" applyBorder="1"/>
    <xf numFmtId="0" fontId="11" fillId="0" borderId="0" xfId="11" applyFont="1"/>
    <xf numFmtId="0" fontId="3" fillId="0" borderId="13" xfId="11" applyBorder="1" applyAlignment="1">
      <alignment wrapText="1"/>
    </xf>
    <xf numFmtId="2" fontId="3" fillId="0" borderId="13" xfId="11" applyNumberFormat="1" applyBorder="1"/>
    <xf numFmtId="2" fontId="11" fillId="0" borderId="0" xfId="11" applyNumberFormat="1" applyFont="1"/>
    <xf numFmtId="17" fontId="2" fillId="0" borderId="13" xfId="11" applyNumberFormat="1" applyFont="1" applyBorder="1" applyAlignment="1">
      <alignment horizontal="center"/>
    </xf>
    <xf numFmtId="0" fontId="2" fillId="0" borderId="13" xfId="11" applyFont="1" applyBorder="1" applyAlignment="1">
      <alignment horizontal="center"/>
    </xf>
    <xf numFmtId="0" fontId="16" fillId="0" borderId="13" xfId="9" applyFont="1" applyBorder="1" applyAlignment="1">
      <alignment horizontal="center" vertical="center" wrapText="1"/>
    </xf>
    <xf numFmtId="2" fontId="10" fillId="0" borderId="13" xfId="9" applyNumberFormat="1" applyFont="1" applyBorder="1"/>
    <xf numFmtId="0" fontId="10" fillId="0" borderId="7" xfId="0" applyFont="1" applyBorder="1"/>
    <xf numFmtId="2" fontId="10" fillId="0" borderId="8" xfId="0" applyNumberFormat="1" applyFont="1" applyBorder="1"/>
    <xf numFmtId="2" fontId="10" fillId="0" borderId="9" xfId="0" applyNumberFormat="1" applyFont="1" applyBorder="1"/>
    <xf numFmtId="2" fontId="10" fillId="0" borderId="32" xfId="0" applyNumberFormat="1" applyFont="1" applyBorder="1"/>
    <xf numFmtId="2" fontId="10" fillId="0" borderId="11" xfId="0" applyNumberFormat="1" applyFont="1" applyBorder="1"/>
    <xf numFmtId="2" fontId="10" fillId="0" borderId="17" xfId="0" applyNumberFormat="1" applyFont="1" applyBorder="1"/>
    <xf numFmtId="2" fontId="10" fillId="0" borderId="13" xfId="0" applyNumberFormat="1" applyFont="1" applyBorder="1"/>
    <xf numFmtId="2" fontId="10" fillId="0" borderId="26" xfId="0" applyNumberFormat="1" applyFont="1" applyBorder="1"/>
    <xf numFmtId="2" fontId="10" fillId="0" borderId="16" xfId="0" applyNumberFormat="1" applyFont="1" applyBorder="1"/>
    <xf numFmtId="0" fontId="0" fillId="0" borderId="26" xfId="0" applyBorder="1"/>
    <xf numFmtId="2" fontId="9" fillId="0" borderId="26" xfId="0" applyNumberFormat="1" applyFont="1" applyBorder="1" applyAlignment="1"/>
    <xf numFmtId="2" fontId="9" fillId="0" borderId="33" xfId="0" applyNumberFormat="1" applyFont="1" applyBorder="1" applyAlignment="1"/>
    <xf numFmtId="0" fontId="21" fillId="0" borderId="0" xfId="0" applyFont="1" applyAlignment="1">
      <alignment horizontal="center" vertical="center" wrapText="1"/>
    </xf>
    <xf numFmtId="0" fontId="0" fillId="0" borderId="0" xfId="0" applyAlignment="1"/>
    <xf numFmtId="0" fontId="22" fillId="0" borderId="13" xfId="0" applyFont="1" applyBorder="1" applyAlignment="1">
      <alignment horizontal="center" vertical="center"/>
    </xf>
    <xf numFmtId="165" fontId="11" fillId="0" borderId="13" xfId="0" applyNumberFormat="1" applyFont="1" applyBorder="1" applyAlignment="1">
      <alignment horizontal="right"/>
    </xf>
    <xf numFmtId="166" fontId="11" fillId="0" borderId="13" xfId="0" applyNumberFormat="1" applyFont="1" applyBorder="1" applyAlignment="1">
      <alignment horizontal="right" vertical="top"/>
    </xf>
    <xf numFmtId="0" fontId="0" fillId="0" borderId="13" xfId="0" applyBorder="1" applyAlignment="1">
      <alignment wrapText="1"/>
    </xf>
    <xf numFmtId="0" fontId="0" fillId="0" borderId="13" xfId="0" applyBorder="1" applyAlignment="1">
      <alignment vertical="top" wrapText="1"/>
    </xf>
    <xf numFmtId="166" fontId="0" fillId="0" borderId="13" xfId="0" applyNumberFormat="1" applyBorder="1" applyAlignment="1">
      <alignment horizontal="right" vertical="top"/>
    </xf>
    <xf numFmtId="0" fontId="23" fillId="0" borderId="13" xfId="0" applyFont="1" applyBorder="1" applyAlignment="1">
      <alignment wrapText="1"/>
    </xf>
    <xf numFmtId="0" fontId="11" fillId="0" borderId="13" xfId="0" applyFont="1" applyBorder="1" applyAlignment="1">
      <alignment horizontal="center" vertical="center" wrapText="1"/>
    </xf>
    <xf numFmtId="166" fontId="11" fillId="0" borderId="13" xfId="0" applyNumberFormat="1" applyFont="1" applyBorder="1" applyAlignment="1">
      <alignment horizontal="right" vertical="center"/>
    </xf>
    <xf numFmtId="2" fontId="0" fillId="0" borderId="0" xfId="0" applyNumberFormat="1" applyAlignment="1"/>
    <xf numFmtId="165" fontId="0" fillId="0" borderId="0" xfId="0" applyNumberFormat="1" applyAlignment="1"/>
    <xf numFmtId="2" fontId="0" fillId="0" borderId="0" xfId="0" applyNumberFormat="1"/>
    <xf numFmtId="0" fontId="11" fillId="0" borderId="13" xfId="0" applyFont="1" applyBorder="1" applyAlignment="1">
      <alignment wrapText="1"/>
    </xf>
    <xf numFmtId="166" fontId="0" fillId="0" borderId="0" xfId="0" applyNumberFormat="1" applyAlignment="1"/>
    <xf numFmtId="0" fontId="0" fillId="0" borderId="13" xfId="0" applyBorder="1" applyAlignment="1"/>
    <xf numFmtId="2" fontId="0" fillId="0" borderId="13" xfId="0" applyNumberFormat="1" applyBorder="1" applyAlignment="1"/>
    <xf numFmtId="2" fontId="11" fillId="0" borderId="13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center"/>
    </xf>
    <xf numFmtId="2" fontId="9" fillId="0" borderId="13" xfId="9" applyNumberFormat="1" applyFont="1" applyBorder="1" applyAlignment="1">
      <alignment horizontal="right"/>
    </xf>
    <xf numFmtId="2" fontId="10" fillId="0" borderId="0" xfId="9" applyNumberFormat="1" applyFont="1" applyBorder="1" applyAlignment="1">
      <alignment horizontal="left"/>
    </xf>
    <xf numFmtId="2" fontId="10" fillId="0" borderId="0" xfId="9" applyNumberFormat="1" applyFont="1" applyBorder="1" applyAlignment="1">
      <alignment horizontal="center"/>
    </xf>
    <xf numFmtId="2" fontId="10" fillId="0" borderId="0" xfId="9" applyNumberFormat="1" applyFont="1" applyBorder="1"/>
    <xf numFmtId="2" fontId="11" fillId="0" borderId="0" xfId="0" applyNumberFormat="1" applyFont="1" applyBorder="1" applyAlignment="1">
      <alignment horizontal="right" vertical="top"/>
    </xf>
    <xf numFmtId="2" fontId="18" fillId="0" borderId="0" xfId="9" applyNumberFormat="1" applyFont="1" applyBorder="1" applyAlignment="1">
      <alignment horizontal="left"/>
    </xf>
    <xf numFmtId="2" fontId="10" fillId="0" borderId="13" xfId="9" applyNumberFormat="1" applyFont="1" applyBorder="1" applyAlignment="1">
      <alignment horizontal="left" vertical="center"/>
    </xf>
    <xf numFmtId="2" fontId="10" fillId="0" borderId="13" xfId="9" applyNumberFormat="1" applyFont="1" applyBorder="1" applyAlignment="1">
      <alignment horizontal="right"/>
    </xf>
    <xf numFmtId="2" fontId="24" fillId="0" borderId="0" xfId="9" applyNumberFormat="1" applyFont="1"/>
    <xf numFmtId="0" fontId="24" fillId="0" borderId="0" xfId="9" applyFont="1"/>
    <xf numFmtId="2" fontId="10" fillId="0" borderId="26" xfId="9" applyNumberFormat="1" applyFont="1" applyBorder="1" applyAlignment="1">
      <alignment horizontal="left"/>
    </xf>
    <xf numFmtId="2" fontId="10" fillId="0" borderId="14" xfId="9" applyNumberFormat="1" applyFont="1" applyBorder="1" applyAlignment="1">
      <alignment horizontal="left"/>
    </xf>
    <xf numFmtId="2" fontId="10" fillId="0" borderId="27" xfId="9" applyNumberFormat="1" applyFont="1" applyBorder="1" applyAlignment="1">
      <alignment horizontal="left"/>
    </xf>
    <xf numFmtId="0" fontId="19" fillId="0" borderId="0" xfId="9" applyFont="1" applyBorder="1" applyAlignment="1">
      <alignment horizontal="center"/>
    </xf>
    <xf numFmtId="0" fontId="19" fillId="0" borderId="13" xfId="9" applyFont="1" applyBorder="1" applyAlignment="1">
      <alignment horizontal="center"/>
    </xf>
    <xf numFmtId="0" fontId="16" fillId="0" borderId="13" xfId="9" applyFont="1" applyBorder="1" applyAlignment="1">
      <alignment horizontal="center" vertical="center" wrapText="1"/>
    </xf>
    <xf numFmtId="0" fontId="19" fillId="0" borderId="13" xfId="9" applyFont="1" applyBorder="1" applyAlignment="1">
      <alignment horizontal="center" vertical="center"/>
    </xf>
    <xf numFmtId="0" fontId="18" fillId="0" borderId="0" xfId="10" applyFont="1" applyBorder="1" applyAlignment="1">
      <alignment horizontal="left" vertical="center"/>
    </xf>
    <xf numFmtId="2" fontId="9" fillId="0" borderId="26" xfId="9" applyNumberFormat="1" applyFont="1" applyBorder="1" applyAlignment="1">
      <alignment horizontal="left"/>
    </xf>
    <xf numFmtId="2" fontId="9" fillId="0" borderId="14" xfId="9" applyNumberFormat="1" applyFont="1" applyBorder="1" applyAlignment="1">
      <alignment horizontal="left"/>
    </xf>
    <xf numFmtId="2" fontId="9" fillId="0" borderId="27" xfId="9" applyNumberFormat="1" applyFont="1" applyBorder="1" applyAlignment="1">
      <alignment horizontal="left"/>
    </xf>
    <xf numFmtId="2" fontId="18" fillId="0" borderId="13" xfId="9" applyNumberFormat="1" applyFont="1" applyBorder="1" applyAlignment="1">
      <alignment horizontal="left" vertical="center"/>
    </xf>
    <xf numFmtId="2" fontId="9" fillId="0" borderId="13" xfId="9" applyNumberFormat="1" applyFont="1" applyBorder="1" applyAlignment="1">
      <alignment horizontal="left"/>
    </xf>
    <xf numFmtId="0" fontId="15" fillId="0" borderId="26" xfId="9" applyFont="1" applyBorder="1" applyAlignment="1">
      <alignment wrapText="1"/>
    </xf>
    <xf numFmtId="0" fontId="15" fillId="0" borderId="27" xfId="9" applyFont="1" applyBorder="1" applyAlignment="1">
      <alignment wrapText="1"/>
    </xf>
    <xf numFmtId="0" fontId="16" fillId="0" borderId="26" xfId="9" applyFont="1" applyBorder="1" applyAlignment="1">
      <alignment wrapText="1"/>
    </xf>
    <xf numFmtId="0" fontId="16" fillId="0" borderId="27" xfId="9" applyFont="1" applyBorder="1" applyAlignment="1">
      <alignment wrapText="1"/>
    </xf>
    <xf numFmtId="0" fontId="15" fillId="0" borderId="13" xfId="9" applyFont="1" applyBorder="1" applyAlignment="1">
      <alignment horizontal="left" wrapText="1"/>
    </xf>
    <xf numFmtId="0" fontId="16" fillId="0" borderId="30" xfId="9" applyFont="1" applyBorder="1" applyAlignment="1">
      <alignment horizontal="center" vertical="center"/>
    </xf>
    <xf numFmtId="0" fontId="16" fillId="0" borderId="24" xfId="9" applyFont="1" applyBorder="1" applyAlignment="1">
      <alignment horizontal="center" vertical="center"/>
    </xf>
    <xf numFmtId="0" fontId="16" fillId="0" borderId="31" xfId="9" applyFont="1" applyBorder="1" applyAlignment="1">
      <alignment horizontal="center" vertical="center"/>
    </xf>
    <xf numFmtId="0" fontId="16" fillId="0" borderId="25" xfId="9" applyFont="1" applyBorder="1" applyAlignment="1">
      <alignment horizontal="center" vertical="center"/>
    </xf>
    <xf numFmtId="0" fontId="16" fillId="0" borderId="13" xfId="9" applyFont="1" applyBorder="1" applyAlignment="1">
      <alignment horizontal="center" vertical="center"/>
    </xf>
    <xf numFmtId="0" fontId="15" fillId="0" borderId="26" xfId="9" applyFont="1" applyBorder="1" applyAlignment="1">
      <alignment horizontal="center"/>
    </xf>
    <xf numFmtId="0" fontId="15" fillId="0" borderId="27" xfId="9" applyFont="1" applyBorder="1" applyAlignment="1">
      <alignment horizontal="center"/>
    </xf>
    <xf numFmtId="2" fontId="15" fillId="0" borderId="26" xfId="9" applyNumberFormat="1" applyFont="1" applyBorder="1" applyAlignment="1">
      <alignment horizontal="center"/>
    </xf>
    <xf numFmtId="2" fontId="15" fillId="0" borderId="14" xfId="9" applyNumberFormat="1" applyFont="1" applyBorder="1" applyAlignment="1">
      <alignment horizontal="center"/>
    </xf>
    <xf numFmtId="2" fontId="15" fillId="0" borderId="27" xfId="9" applyNumberFormat="1" applyFont="1" applyBorder="1" applyAlignment="1">
      <alignment horizontal="center"/>
    </xf>
    <xf numFmtId="0" fontId="16" fillId="0" borderId="13" xfId="9" applyFont="1" applyBorder="1" applyAlignment="1">
      <alignment horizontal="left" wrapText="1"/>
    </xf>
    <xf numFmtId="0" fontId="13" fillId="0" borderId="0" xfId="9" applyFont="1" applyAlignment="1">
      <alignment horizontal="center" wrapText="1"/>
    </xf>
    <xf numFmtId="0" fontId="14" fillId="0" borderId="0" xfId="10" applyFont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11" applyFont="1" applyBorder="1" applyAlignment="1">
      <alignment horizontal="center"/>
    </xf>
    <xf numFmtId="0" fontId="20" fillId="0" borderId="23" xfId="1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5" fillId="0" borderId="0" xfId="12" applyFont="1" applyAlignment="1">
      <alignment horizontal="center" wrapText="1"/>
    </xf>
    <xf numFmtId="0" fontId="26" fillId="0" borderId="0" xfId="12" applyFont="1"/>
    <xf numFmtId="0" fontId="25" fillId="0" borderId="0" xfId="12" applyFont="1" applyBorder="1" applyAlignment="1">
      <alignment horizontal="center" wrapText="1"/>
    </xf>
    <xf numFmtId="0" fontId="27" fillId="0" borderId="13" xfId="12" applyFont="1" applyBorder="1" applyAlignment="1">
      <alignment horizontal="center" vertical="center"/>
    </xf>
    <xf numFmtId="0" fontId="28" fillId="0" borderId="13" xfId="12" applyFont="1" applyBorder="1" applyAlignment="1">
      <alignment horizontal="center" vertical="center" wrapText="1"/>
    </xf>
    <xf numFmtId="0" fontId="26" fillId="0" borderId="13" xfId="12" applyFont="1" applyBorder="1" applyAlignment="1">
      <alignment horizontal="center" wrapText="1"/>
    </xf>
    <xf numFmtId="0" fontId="27" fillId="0" borderId="13" xfId="12" applyFont="1" applyBorder="1" applyAlignment="1">
      <alignment horizontal="center" vertical="center" wrapText="1"/>
    </xf>
    <xf numFmtId="0" fontId="27" fillId="0" borderId="13" xfId="12" applyFont="1" applyBorder="1" applyAlignment="1">
      <alignment horizontal="center" vertical="center"/>
    </xf>
    <xf numFmtId="167" fontId="26" fillId="0" borderId="13" xfId="12" applyNumberFormat="1" applyFont="1" applyBorder="1" applyAlignment="1">
      <alignment horizontal="center"/>
    </xf>
    <xf numFmtId="167" fontId="27" fillId="0" borderId="13" xfId="12" applyNumberFormat="1" applyFont="1" applyBorder="1" applyAlignment="1">
      <alignment horizontal="center" vertical="center"/>
    </xf>
    <xf numFmtId="167" fontId="28" fillId="0" borderId="13" xfId="12" applyNumberFormat="1" applyFont="1" applyBorder="1" applyAlignment="1">
      <alignment horizontal="center"/>
    </xf>
    <xf numFmtId="0" fontId="25" fillId="0" borderId="0" xfId="12" applyFont="1" applyBorder="1" applyAlignment="1">
      <alignment horizontal="center"/>
    </xf>
    <xf numFmtId="167" fontId="1" fillId="0" borderId="13" xfId="12" applyNumberFormat="1" applyBorder="1" applyAlignment="1">
      <alignment horizontal="center"/>
    </xf>
    <xf numFmtId="0" fontId="26" fillId="0" borderId="13" xfId="12" applyFont="1" applyBorder="1" applyAlignment="1">
      <alignment horizontal="center" vertical="center" wrapText="1"/>
    </xf>
    <xf numFmtId="168" fontId="26" fillId="0" borderId="13" xfId="12" applyNumberFormat="1" applyFont="1" applyBorder="1" applyAlignment="1">
      <alignment horizontal="center"/>
    </xf>
    <xf numFmtId="168" fontId="27" fillId="0" borderId="13" xfId="12" applyNumberFormat="1" applyFont="1" applyBorder="1" applyAlignment="1">
      <alignment horizontal="center" vertical="center"/>
    </xf>
    <xf numFmtId="168" fontId="28" fillId="0" borderId="13" xfId="12" applyNumberFormat="1" applyFont="1" applyBorder="1" applyAlignment="1">
      <alignment horizontal="center"/>
    </xf>
    <xf numFmtId="0" fontId="27" fillId="0" borderId="0" xfId="12" applyFont="1" applyBorder="1" applyAlignment="1">
      <alignment horizontal="center" vertical="center"/>
    </xf>
    <xf numFmtId="168" fontId="27" fillId="0" borderId="0" xfId="12" applyNumberFormat="1" applyFont="1" applyBorder="1" applyAlignment="1">
      <alignment horizontal="center" vertical="center"/>
    </xf>
    <xf numFmtId="168" fontId="28" fillId="0" borderId="0" xfId="12" applyNumberFormat="1" applyFont="1" applyBorder="1" applyAlignment="1">
      <alignment horizontal="center"/>
    </xf>
    <xf numFmtId="0" fontId="26" fillId="0" borderId="0" xfId="12" applyFont="1" applyAlignment="1">
      <alignment horizontal="center"/>
    </xf>
  </cellXfs>
  <cellStyles count="13">
    <cellStyle name="Обычный" xfId="0" builtinId="0"/>
    <cellStyle name="Обычный 10" xfId="12"/>
    <cellStyle name="Обычный 2" xfId="1"/>
    <cellStyle name="Обычный 2 2" xfId="2"/>
    <cellStyle name="Обычный 2 3" xfId="9"/>
    <cellStyle name="Обычный 3" xfId="3"/>
    <cellStyle name="Обычный 4" xfId="4"/>
    <cellStyle name="Обычный 5" xfId="5"/>
    <cellStyle name="Обычный 6" xfId="6"/>
    <cellStyle name="Обычный 7" xfId="8"/>
    <cellStyle name="Обычный 8" xfId="10"/>
    <cellStyle name="Обычный 9" xfId="11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292608</xdr:colOff>
      <xdr:row>65</xdr:row>
      <xdr:rowOff>155067</xdr:rowOff>
    </xdr:to>
    <xdr:pic>
      <xdr:nvPicPr>
        <xdr:cNvPr id="2" name="Рисунок 1" descr="Снятие за недопоставку Кузовлева д. 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07808" cy="10680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"/>
  <sheetViews>
    <sheetView tabSelected="1" topLeftCell="A4" workbookViewId="0">
      <selection activeCell="F13" sqref="F13:G13"/>
    </sheetView>
  </sheetViews>
  <sheetFormatPr defaultRowHeight="14.25"/>
  <cols>
    <col min="1" max="1" width="32.140625" style="28" customWidth="1"/>
    <col min="2" max="2" width="15.28515625" style="28" customWidth="1"/>
    <col min="3" max="3" width="13.42578125" style="28" customWidth="1"/>
    <col min="4" max="4" width="14.42578125" style="28" customWidth="1"/>
    <col min="5" max="5" width="16" style="28" customWidth="1"/>
    <col min="6" max="6" width="11.28515625" style="28" customWidth="1"/>
    <col min="7" max="7" width="15.7109375" style="28" customWidth="1"/>
    <col min="8" max="256" width="9.140625" style="28"/>
    <col min="257" max="257" width="34" style="28" customWidth="1"/>
    <col min="258" max="258" width="14.42578125" style="28" customWidth="1"/>
    <col min="259" max="259" width="12.7109375" style="28" customWidth="1"/>
    <col min="260" max="260" width="12.28515625" style="28" customWidth="1"/>
    <col min="261" max="261" width="11.42578125" style="28" customWidth="1"/>
    <col min="262" max="262" width="9.7109375" style="28" customWidth="1"/>
    <col min="263" max="263" width="15" style="28" customWidth="1"/>
    <col min="264" max="512" width="9.140625" style="28"/>
    <col min="513" max="513" width="34" style="28" customWidth="1"/>
    <col min="514" max="514" width="14.42578125" style="28" customWidth="1"/>
    <col min="515" max="515" width="12.7109375" style="28" customWidth="1"/>
    <col min="516" max="516" width="12.28515625" style="28" customWidth="1"/>
    <col min="517" max="517" width="11.42578125" style="28" customWidth="1"/>
    <col min="518" max="518" width="9.7109375" style="28" customWidth="1"/>
    <col min="519" max="519" width="15" style="28" customWidth="1"/>
    <col min="520" max="768" width="9.140625" style="28"/>
    <col min="769" max="769" width="34" style="28" customWidth="1"/>
    <col min="770" max="770" width="14.42578125" style="28" customWidth="1"/>
    <col min="771" max="771" width="12.7109375" style="28" customWidth="1"/>
    <col min="772" max="772" width="12.28515625" style="28" customWidth="1"/>
    <col min="773" max="773" width="11.42578125" style="28" customWidth="1"/>
    <col min="774" max="774" width="9.7109375" style="28" customWidth="1"/>
    <col min="775" max="775" width="15" style="28" customWidth="1"/>
    <col min="776" max="1024" width="9.140625" style="28"/>
    <col min="1025" max="1025" width="34" style="28" customWidth="1"/>
    <col min="1026" max="1026" width="14.42578125" style="28" customWidth="1"/>
    <col min="1027" max="1027" width="12.7109375" style="28" customWidth="1"/>
    <col min="1028" max="1028" width="12.28515625" style="28" customWidth="1"/>
    <col min="1029" max="1029" width="11.42578125" style="28" customWidth="1"/>
    <col min="1030" max="1030" width="9.7109375" style="28" customWidth="1"/>
    <col min="1031" max="1031" width="15" style="28" customWidth="1"/>
    <col min="1032" max="1280" width="9.140625" style="28"/>
    <col min="1281" max="1281" width="34" style="28" customWidth="1"/>
    <col min="1282" max="1282" width="14.42578125" style="28" customWidth="1"/>
    <col min="1283" max="1283" width="12.7109375" style="28" customWidth="1"/>
    <col min="1284" max="1284" width="12.28515625" style="28" customWidth="1"/>
    <col min="1285" max="1285" width="11.42578125" style="28" customWidth="1"/>
    <col min="1286" max="1286" width="9.7109375" style="28" customWidth="1"/>
    <col min="1287" max="1287" width="15" style="28" customWidth="1"/>
    <col min="1288" max="1536" width="9.140625" style="28"/>
    <col min="1537" max="1537" width="34" style="28" customWidth="1"/>
    <col min="1538" max="1538" width="14.42578125" style="28" customWidth="1"/>
    <col min="1539" max="1539" width="12.7109375" style="28" customWidth="1"/>
    <col min="1540" max="1540" width="12.28515625" style="28" customWidth="1"/>
    <col min="1541" max="1541" width="11.42578125" style="28" customWidth="1"/>
    <col min="1542" max="1542" width="9.7109375" style="28" customWidth="1"/>
    <col min="1543" max="1543" width="15" style="28" customWidth="1"/>
    <col min="1544" max="1792" width="9.140625" style="28"/>
    <col min="1793" max="1793" width="34" style="28" customWidth="1"/>
    <col min="1794" max="1794" width="14.42578125" style="28" customWidth="1"/>
    <col min="1795" max="1795" width="12.7109375" style="28" customWidth="1"/>
    <col min="1796" max="1796" width="12.28515625" style="28" customWidth="1"/>
    <col min="1797" max="1797" width="11.42578125" style="28" customWidth="1"/>
    <col min="1798" max="1798" width="9.7109375" style="28" customWidth="1"/>
    <col min="1799" max="1799" width="15" style="28" customWidth="1"/>
    <col min="1800" max="2048" width="9.140625" style="28"/>
    <col min="2049" max="2049" width="34" style="28" customWidth="1"/>
    <col min="2050" max="2050" width="14.42578125" style="28" customWidth="1"/>
    <col min="2051" max="2051" width="12.7109375" style="28" customWidth="1"/>
    <col min="2052" max="2052" width="12.28515625" style="28" customWidth="1"/>
    <col min="2053" max="2053" width="11.42578125" style="28" customWidth="1"/>
    <col min="2054" max="2054" width="9.7109375" style="28" customWidth="1"/>
    <col min="2055" max="2055" width="15" style="28" customWidth="1"/>
    <col min="2056" max="2304" width="9.140625" style="28"/>
    <col min="2305" max="2305" width="34" style="28" customWidth="1"/>
    <col min="2306" max="2306" width="14.42578125" style="28" customWidth="1"/>
    <col min="2307" max="2307" width="12.7109375" style="28" customWidth="1"/>
    <col min="2308" max="2308" width="12.28515625" style="28" customWidth="1"/>
    <col min="2309" max="2309" width="11.42578125" style="28" customWidth="1"/>
    <col min="2310" max="2310" width="9.7109375" style="28" customWidth="1"/>
    <col min="2311" max="2311" width="15" style="28" customWidth="1"/>
    <col min="2312" max="2560" width="9.140625" style="28"/>
    <col min="2561" max="2561" width="34" style="28" customWidth="1"/>
    <col min="2562" max="2562" width="14.42578125" style="28" customWidth="1"/>
    <col min="2563" max="2563" width="12.7109375" style="28" customWidth="1"/>
    <col min="2564" max="2564" width="12.28515625" style="28" customWidth="1"/>
    <col min="2565" max="2565" width="11.42578125" style="28" customWidth="1"/>
    <col min="2566" max="2566" width="9.7109375" style="28" customWidth="1"/>
    <col min="2567" max="2567" width="15" style="28" customWidth="1"/>
    <col min="2568" max="2816" width="9.140625" style="28"/>
    <col min="2817" max="2817" width="34" style="28" customWidth="1"/>
    <col min="2818" max="2818" width="14.42578125" style="28" customWidth="1"/>
    <col min="2819" max="2819" width="12.7109375" style="28" customWidth="1"/>
    <col min="2820" max="2820" width="12.28515625" style="28" customWidth="1"/>
    <col min="2821" max="2821" width="11.42578125" style="28" customWidth="1"/>
    <col min="2822" max="2822" width="9.7109375" style="28" customWidth="1"/>
    <col min="2823" max="2823" width="15" style="28" customWidth="1"/>
    <col min="2824" max="3072" width="9.140625" style="28"/>
    <col min="3073" max="3073" width="34" style="28" customWidth="1"/>
    <col min="3074" max="3074" width="14.42578125" style="28" customWidth="1"/>
    <col min="3075" max="3075" width="12.7109375" style="28" customWidth="1"/>
    <col min="3076" max="3076" width="12.28515625" style="28" customWidth="1"/>
    <col min="3077" max="3077" width="11.42578125" style="28" customWidth="1"/>
    <col min="3078" max="3078" width="9.7109375" style="28" customWidth="1"/>
    <col min="3079" max="3079" width="15" style="28" customWidth="1"/>
    <col min="3080" max="3328" width="9.140625" style="28"/>
    <col min="3329" max="3329" width="34" style="28" customWidth="1"/>
    <col min="3330" max="3330" width="14.42578125" style="28" customWidth="1"/>
    <col min="3331" max="3331" width="12.7109375" style="28" customWidth="1"/>
    <col min="3332" max="3332" width="12.28515625" style="28" customWidth="1"/>
    <col min="3333" max="3333" width="11.42578125" style="28" customWidth="1"/>
    <col min="3334" max="3334" width="9.7109375" style="28" customWidth="1"/>
    <col min="3335" max="3335" width="15" style="28" customWidth="1"/>
    <col min="3336" max="3584" width="9.140625" style="28"/>
    <col min="3585" max="3585" width="34" style="28" customWidth="1"/>
    <col min="3586" max="3586" width="14.42578125" style="28" customWidth="1"/>
    <col min="3587" max="3587" width="12.7109375" style="28" customWidth="1"/>
    <col min="3588" max="3588" width="12.28515625" style="28" customWidth="1"/>
    <col min="3589" max="3589" width="11.42578125" style="28" customWidth="1"/>
    <col min="3590" max="3590" width="9.7109375" style="28" customWidth="1"/>
    <col min="3591" max="3591" width="15" style="28" customWidth="1"/>
    <col min="3592" max="3840" width="9.140625" style="28"/>
    <col min="3841" max="3841" width="34" style="28" customWidth="1"/>
    <col min="3842" max="3842" width="14.42578125" style="28" customWidth="1"/>
    <col min="3843" max="3843" width="12.7109375" style="28" customWidth="1"/>
    <col min="3844" max="3844" width="12.28515625" style="28" customWidth="1"/>
    <col min="3845" max="3845" width="11.42578125" style="28" customWidth="1"/>
    <col min="3846" max="3846" width="9.7109375" style="28" customWidth="1"/>
    <col min="3847" max="3847" width="15" style="28" customWidth="1"/>
    <col min="3848" max="4096" width="9.140625" style="28"/>
    <col min="4097" max="4097" width="34" style="28" customWidth="1"/>
    <col min="4098" max="4098" width="14.42578125" style="28" customWidth="1"/>
    <col min="4099" max="4099" width="12.7109375" style="28" customWidth="1"/>
    <col min="4100" max="4100" width="12.28515625" style="28" customWidth="1"/>
    <col min="4101" max="4101" width="11.42578125" style="28" customWidth="1"/>
    <col min="4102" max="4102" width="9.7109375" style="28" customWidth="1"/>
    <col min="4103" max="4103" width="15" style="28" customWidth="1"/>
    <col min="4104" max="4352" width="9.140625" style="28"/>
    <col min="4353" max="4353" width="34" style="28" customWidth="1"/>
    <col min="4354" max="4354" width="14.42578125" style="28" customWidth="1"/>
    <col min="4355" max="4355" width="12.7109375" style="28" customWidth="1"/>
    <col min="4356" max="4356" width="12.28515625" style="28" customWidth="1"/>
    <col min="4357" max="4357" width="11.42578125" style="28" customWidth="1"/>
    <col min="4358" max="4358" width="9.7109375" style="28" customWidth="1"/>
    <col min="4359" max="4359" width="15" style="28" customWidth="1"/>
    <col min="4360" max="4608" width="9.140625" style="28"/>
    <col min="4609" max="4609" width="34" style="28" customWidth="1"/>
    <col min="4610" max="4610" width="14.42578125" style="28" customWidth="1"/>
    <col min="4611" max="4611" width="12.7109375" style="28" customWidth="1"/>
    <col min="4612" max="4612" width="12.28515625" style="28" customWidth="1"/>
    <col min="4613" max="4613" width="11.42578125" style="28" customWidth="1"/>
    <col min="4614" max="4614" width="9.7109375" style="28" customWidth="1"/>
    <col min="4615" max="4615" width="15" style="28" customWidth="1"/>
    <col min="4616" max="4864" width="9.140625" style="28"/>
    <col min="4865" max="4865" width="34" style="28" customWidth="1"/>
    <col min="4866" max="4866" width="14.42578125" style="28" customWidth="1"/>
    <col min="4867" max="4867" width="12.7109375" style="28" customWidth="1"/>
    <col min="4868" max="4868" width="12.28515625" style="28" customWidth="1"/>
    <col min="4869" max="4869" width="11.42578125" style="28" customWidth="1"/>
    <col min="4870" max="4870" width="9.7109375" style="28" customWidth="1"/>
    <col min="4871" max="4871" width="15" style="28" customWidth="1"/>
    <col min="4872" max="5120" width="9.140625" style="28"/>
    <col min="5121" max="5121" width="34" style="28" customWidth="1"/>
    <col min="5122" max="5122" width="14.42578125" style="28" customWidth="1"/>
    <col min="5123" max="5123" width="12.7109375" style="28" customWidth="1"/>
    <col min="5124" max="5124" width="12.28515625" style="28" customWidth="1"/>
    <col min="5125" max="5125" width="11.42578125" style="28" customWidth="1"/>
    <col min="5126" max="5126" width="9.7109375" style="28" customWidth="1"/>
    <col min="5127" max="5127" width="15" style="28" customWidth="1"/>
    <col min="5128" max="5376" width="9.140625" style="28"/>
    <col min="5377" max="5377" width="34" style="28" customWidth="1"/>
    <col min="5378" max="5378" width="14.42578125" style="28" customWidth="1"/>
    <col min="5379" max="5379" width="12.7109375" style="28" customWidth="1"/>
    <col min="5380" max="5380" width="12.28515625" style="28" customWidth="1"/>
    <col min="5381" max="5381" width="11.42578125" style="28" customWidth="1"/>
    <col min="5382" max="5382" width="9.7109375" style="28" customWidth="1"/>
    <col min="5383" max="5383" width="15" style="28" customWidth="1"/>
    <col min="5384" max="5632" width="9.140625" style="28"/>
    <col min="5633" max="5633" width="34" style="28" customWidth="1"/>
    <col min="5634" max="5634" width="14.42578125" style="28" customWidth="1"/>
    <col min="5635" max="5635" width="12.7109375" style="28" customWidth="1"/>
    <col min="5636" max="5636" width="12.28515625" style="28" customWidth="1"/>
    <col min="5637" max="5637" width="11.42578125" style="28" customWidth="1"/>
    <col min="5638" max="5638" width="9.7109375" style="28" customWidth="1"/>
    <col min="5639" max="5639" width="15" style="28" customWidth="1"/>
    <col min="5640" max="5888" width="9.140625" style="28"/>
    <col min="5889" max="5889" width="34" style="28" customWidth="1"/>
    <col min="5890" max="5890" width="14.42578125" style="28" customWidth="1"/>
    <col min="5891" max="5891" width="12.7109375" style="28" customWidth="1"/>
    <col min="5892" max="5892" width="12.28515625" style="28" customWidth="1"/>
    <col min="5893" max="5893" width="11.42578125" style="28" customWidth="1"/>
    <col min="5894" max="5894" width="9.7109375" style="28" customWidth="1"/>
    <col min="5895" max="5895" width="15" style="28" customWidth="1"/>
    <col min="5896" max="6144" width="9.140625" style="28"/>
    <col min="6145" max="6145" width="34" style="28" customWidth="1"/>
    <col min="6146" max="6146" width="14.42578125" style="28" customWidth="1"/>
    <col min="6147" max="6147" width="12.7109375" style="28" customWidth="1"/>
    <col min="6148" max="6148" width="12.28515625" style="28" customWidth="1"/>
    <col min="6149" max="6149" width="11.42578125" style="28" customWidth="1"/>
    <col min="6150" max="6150" width="9.7109375" style="28" customWidth="1"/>
    <col min="6151" max="6151" width="15" style="28" customWidth="1"/>
    <col min="6152" max="6400" width="9.140625" style="28"/>
    <col min="6401" max="6401" width="34" style="28" customWidth="1"/>
    <col min="6402" max="6402" width="14.42578125" style="28" customWidth="1"/>
    <col min="6403" max="6403" width="12.7109375" style="28" customWidth="1"/>
    <col min="6404" max="6404" width="12.28515625" style="28" customWidth="1"/>
    <col min="6405" max="6405" width="11.42578125" style="28" customWidth="1"/>
    <col min="6406" max="6406" width="9.7109375" style="28" customWidth="1"/>
    <col min="6407" max="6407" width="15" style="28" customWidth="1"/>
    <col min="6408" max="6656" width="9.140625" style="28"/>
    <col min="6657" max="6657" width="34" style="28" customWidth="1"/>
    <col min="6658" max="6658" width="14.42578125" style="28" customWidth="1"/>
    <col min="6659" max="6659" width="12.7109375" style="28" customWidth="1"/>
    <col min="6660" max="6660" width="12.28515625" style="28" customWidth="1"/>
    <col min="6661" max="6661" width="11.42578125" style="28" customWidth="1"/>
    <col min="6662" max="6662" width="9.7109375" style="28" customWidth="1"/>
    <col min="6663" max="6663" width="15" style="28" customWidth="1"/>
    <col min="6664" max="6912" width="9.140625" style="28"/>
    <col min="6913" max="6913" width="34" style="28" customWidth="1"/>
    <col min="6914" max="6914" width="14.42578125" style="28" customWidth="1"/>
    <col min="6915" max="6915" width="12.7109375" style="28" customWidth="1"/>
    <col min="6916" max="6916" width="12.28515625" style="28" customWidth="1"/>
    <col min="6917" max="6917" width="11.42578125" style="28" customWidth="1"/>
    <col min="6918" max="6918" width="9.7109375" style="28" customWidth="1"/>
    <col min="6919" max="6919" width="15" style="28" customWidth="1"/>
    <col min="6920" max="7168" width="9.140625" style="28"/>
    <col min="7169" max="7169" width="34" style="28" customWidth="1"/>
    <col min="7170" max="7170" width="14.42578125" style="28" customWidth="1"/>
    <col min="7171" max="7171" width="12.7109375" style="28" customWidth="1"/>
    <col min="7172" max="7172" width="12.28515625" style="28" customWidth="1"/>
    <col min="7173" max="7173" width="11.42578125" style="28" customWidth="1"/>
    <col min="7174" max="7174" width="9.7109375" style="28" customWidth="1"/>
    <col min="7175" max="7175" width="15" style="28" customWidth="1"/>
    <col min="7176" max="7424" width="9.140625" style="28"/>
    <col min="7425" max="7425" width="34" style="28" customWidth="1"/>
    <col min="7426" max="7426" width="14.42578125" style="28" customWidth="1"/>
    <col min="7427" max="7427" width="12.7109375" style="28" customWidth="1"/>
    <col min="7428" max="7428" width="12.28515625" style="28" customWidth="1"/>
    <col min="7429" max="7429" width="11.42578125" style="28" customWidth="1"/>
    <col min="7430" max="7430" width="9.7109375" style="28" customWidth="1"/>
    <col min="7431" max="7431" width="15" style="28" customWidth="1"/>
    <col min="7432" max="7680" width="9.140625" style="28"/>
    <col min="7681" max="7681" width="34" style="28" customWidth="1"/>
    <col min="7682" max="7682" width="14.42578125" style="28" customWidth="1"/>
    <col min="7683" max="7683" width="12.7109375" style="28" customWidth="1"/>
    <col min="7684" max="7684" width="12.28515625" style="28" customWidth="1"/>
    <col min="7685" max="7685" width="11.42578125" style="28" customWidth="1"/>
    <col min="7686" max="7686" width="9.7109375" style="28" customWidth="1"/>
    <col min="7687" max="7687" width="15" style="28" customWidth="1"/>
    <col min="7688" max="7936" width="9.140625" style="28"/>
    <col min="7937" max="7937" width="34" style="28" customWidth="1"/>
    <col min="7938" max="7938" width="14.42578125" style="28" customWidth="1"/>
    <col min="7939" max="7939" width="12.7109375" style="28" customWidth="1"/>
    <col min="7940" max="7940" width="12.28515625" style="28" customWidth="1"/>
    <col min="7941" max="7941" width="11.42578125" style="28" customWidth="1"/>
    <col min="7942" max="7942" width="9.7109375" style="28" customWidth="1"/>
    <col min="7943" max="7943" width="15" style="28" customWidth="1"/>
    <col min="7944" max="8192" width="9.140625" style="28"/>
    <col min="8193" max="8193" width="34" style="28" customWidth="1"/>
    <col min="8194" max="8194" width="14.42578125" style="28" customWidth="1"/>
    <col min="8195" max="8195" width="12.7109375" style="28" customWidth="1"/>
    <col min="8196" max="8196" width="12.28515625" style="28" customWidth="1"/>
    <col min="8197" max="8197" width="11.42578125" style="28" customWidth="1"/>
    <col min="8198" max="8198" width="9.7109375" style="28" customWidth="1"/>
    <col min="8199" max="8199" width="15" style="28" customWidth="1"/>
    <col min="8200" max="8448" width="9.140625" style="28"/>
    <col min="8449" max="8449" width="34" style="28" customWidth="1"/>
    <col min="8450" max="8450" width="14.42578125" style="28" customWidth="1"/>
    <col min="8451" max="8451" width="12.7109375" style="28" customWidth="1"/>
    <col min="8452" max="8452" width="12.28515625" style="28" customWidth="1"/>
    <col min="8453" max="8453" width="11.42578125" style="28" customWidth="1"/>
    <col min="8454" max="8454" width="9.7109375" style="28" customWidth="1"/>
    <col min="8455" max="8455" width="15" style="28" customWidth="1"/>
    <col min="8456" max="8704" width="9.140625" style="28"/>
    <col min="8705" max="8705" width="34" style="28" customWidth="1"/>
    <col min="8706" max="8706" width="14.42578125" style="28" customWidth="1"/>
    <col min="8707" max="8707" width="12.7109375" style="28" customWidth="1"/>
    <col min="8708" max="8708" width="12.28515625" style="28" customWidth="1"/>
    <col min="8709" max="8709" width="11.42578125" style="28" customWidth="1"/>
    <col min="8710" max="8710" width="9.7109375" style="28" customWidth="1"/>
    <col min="8711" max="8711" width="15" style="28" customWidth="1"/>
    <col min="8712" max="8960" width="9.140625" style="28"/>
    <col min="8961" max="8961" width="34" style="28" customWidth="1"/>
    <col min="8962" max="8962" width="14.42578125" style="28" customWidth="1"/>
    <col min="8963" max="8963" width="12.7109375" style="28" customWidth="1"/>
    <col min="8964" max="8964" width="12.28515625" style="28" customWidth="1"/>
    <col min="8965" max="8965" width="11.42578125" style="28" customWidth="1"/>
    <col min="8966" max="8966" width="9.7109375" style="28" customWidth="1"/>
    <col min="8967" max="8967" width="15" style="28" customWidth="1"/>
    <col min="8968" max="9216" width="9.140625" style="28"/>
    <col min="9217" max="9217" width="34" style="28" customWidth="1"/>
    <col min="9218" max="9218" width="14.42578125" style="28" customWidth="1"/>
    <col min="9219" max="9219" width="12.7109375" style="28" customWidth="1"/>
    <col min="9220" max="9220" width="12.28515625" style="28" customWidth="1"/>
    <col min="9221" max="9221" width="11.42578125" style="28" customWidth="1"/>
    <col min="9222" max="9222" width="9.7109375" style="28" customWidth="1"/>
    <col min="9223" max="9223" width="15" style="28" customWidth="1"/>
    <col min="9224" max="9472" width="9.140625" style="28"/>
    <col min="9473" max="9473" width="34" style="28" customWidth="1"/>
    <col min="9474" max="9474" width="14.42578125" style="28" customWidth="1"/>
    <col min="9475" max="9475" width="12.7109375" style="28" customWidth="1"/>
    <col min="9476" max="9476" width="12.28515625" style="28" customWidth="1"/>
    <col min="9477" max="9477" width="11.42578125" style="28" customWidth="1"/>
    <col min="9478" max="9478" width="9.7109375" style="28" customWidth="1"/>
    <col min="9479" max="9479" width="15" style="28" customWidth="1"/>
    <col min="9480" max="9728" width="9.140625" style="28"/>
    <col min="9729" max="9729" width="34" style="28" customWidth="1"/>
    <col min="9730" max="9730" width="14.42578125" style="28" customWidth="1"/>
    <col min="9731" max="9731" width="12.7109375" style="28" customWidth="1"/>
    <col min="9732" max="9732" width="12.28515625" style="28" customWidth="1"/>
    <col min="9733" max="9733" width="11.42578125" style="28" customWidth="1"/>
    <col min="9734" max="9734" width="9.7109375" style="28" customWidth="1"/>
    <col min="9735" max="9735" width="15" style="28" customWidth="1"/>
    <col min="9736" max="9984" width="9.140625" style="28"/>
    <col min="9985" max="9985" width="34" style="28" customWidth="1"/>
    <col min="9986" max="9986" width="14.42578125" style="28" customWidth="1"/>
    <col min="9987" max="9987" width="12.7109375" style="28" customWidth="1"/>
    <col min="9988" max="9988" width="12.28515625" style="28" customWidth="1"/>
    <col min="9989" max="9989" width="11.42578125" style="28" customWidth="1"/>
    <col min="9990" max="9990" width="9.7109375" style="28" customWidth="1"/>
    <col min="9991" max="9991" width="15" style="28" customWidth="1"/>
    <col min="9992" max="10240" width="9.140625" style="28"/>
    <col min="10241" max="10241" width="34" style="28" customWidth="1"/>
    <col min="10242" max="10242" width="14.42578125" style="28" customWidth="1"/>
    <col min="10243" max="10243" width="12.7109375" style="28" customWidth="1"/>
    <col min="10244" max="10244" width="12.28515625" style="28" customWidth="1"/>
    <col min="10245" max="10245" width="11.42578125" style="28" customWidth="1"/>
    <col min="10246" max="10246" width="9.7109375" style="28" customWidth="1"/>
    <col min="10247" max="10247" width="15" style="28" customWidth="1"/>
    <col min="10248" max="10496" width="9.140625" style="28"/>
    <col min="10497" max="10497" width="34" style="28" customWidth="1"/>
    <col min="10498" max="10498" width="14.42578125" style="28" customWidth="1"/>
    <col min="10499" max="10499" width="12.7109375" style="28" customWidth="1"/>
    <col min="10500" max="10500" width="12.28515625" style="28" customWidth="1"/>
    <col min="10501" max="10501" width="11.42578125" style="28" customWidth="1"/>
    <col min="10502" max="10502" width="9.7109375" style="28" customWidth="1"/>
    <col min="10503" max="10503" width="15" style="28" customWidth="1"/>
    <col min="10504" max="10752" width="9.140625" style="28"/>
    <col min="10753" max="10753" width="34" style="28" customWidth="1"/>
    <col min="10754" max="10754" width="14.42578125" style="28" customWidth="1"/>
    <col min="10755" max="10755" width="12.7109375" style="28" customWidth="1"/>
    <col min="10756" max="10756" width="12.28515625" style="28" customWidth="1"/>
    <col min="10757" max="10757" width="11.42578125" style="28" customWidth="1"/>
    <col min="10758" max="10758" width="9.7109375" style="28" customWidth="1"/>
    <col min="10759" max="10759" width="15" style="28" customWidth="1"/>
    <col min="10760" max="11008" width="9.140625" style="28"/>
    <col min="11009" max="11009" width="34" style="28" customWidth="1"/>
    <col min="11010" max="11010" width="14.42578125" style="28" customWidth="1"/>
    <col min="11011" max="11011" width="12.7109375" style="28" customWidth="1"/>
    <col min="11012" max="11012" width="12.28515625" style="28" customWidth="1"/>
    <col min="11013" max="11013" width="11.42578125" style="28" customWidth="1"/>
    <col min="11014" max="11014" width="9.7109375" style="28" customWidth="1"/>
    <col min="11015" max="11015" width="15" style="28" customWidth="1"/>
    <col min="11016" max="11264" width="9.140625" style="28"/>
    <col min="11265" max="11265" width="34" style="28" customWidth="1"/>
    <col min="11266" max="11266" width="14.42578125" style="28" customWidth="1"/>
    <col min="11267" max="11267" width="12.7109375" style="28" customWidth="1"/>
    <col min="11268" max="11268" width="12.28515625" style="28" customWidth="1"/>
    <col min="11269" max="11269" width="11.42578125" style="28" customWidth="1"/>
    <col min="11270" max="11270" width="9.7109375" style="28" customWidth="1"/>
    <col min="11271" max="11271" width="15" style="28" customWidth="1"/>
    <col min="11272" max="11520" width="9.140625" style="28"/>
    <col min="11521" max="11521" width="34" style="28" customWidth="1"/>
    <col min="11522" max="11522" width="14.42578125" style="28" customWidth="1"/>
    <col min="11523" max="11523" width="12.7109375" style="28" customWidth="1"/>
    <col min="11524" max="11524" width="12.28515625" style="28" customWidth="1"/>
    <col min="11525" max="11525" width="11.42578125" style="28" customWidth="1"/>
    <col min="11526" max="11526" width="9.7109375" style="28" customWidth="1"/>
    <col min="11527" max="11527" width="15" style="28" customWidth="1"/>
    <col min="11528" max="11776" width="9.140625" style="28"/>
    <col min="11777" max="11777" width="34" style="28" customWidth="1"/>
    <col min="11778" max="11778" width="14.42578125" style="28" customWidth="1"/>
    <col min="11779" max="11779" width="12.7109375" style="28" customWidth="1"/>
    <col min="11780" max="11780" width="12.28515625" style="28" customWidth="1"/>
    <col min="11781" max="11781" width="11.42578125" style="28" customWidth="1"/>
    <col min="11782" max="11782" width="9.7109375" style="28" customWidth="1"/>
    <col min="11783" max="11783" width="15" style="28" customWidth="1"/>
    <col min="11784" max="12032" width="9.140625" style="28"/>
    <col min="12033" max="12033" width="34" style="28" customWidth="1"/>
    <col min="12034" max="12034" width="14.42578125" style="28" customWidth="1"/>
    <col min="12035" max="12035" width="12.7109375" style="28" customWidth="1"/>
    <col min="12036" max="12036" width="12.28515625" style="28" customWidth="1"/>
    <col min="12037" max="12037" width="11.42578125" style="28" customWidth="1"/>
    <col min="12038" max="12038" width="9.7109375" style="28" customWidth="1"/>
    <col min="12039" max="12039" width="15" style="28" customWidth="1"/>
    <col min="12040" max="12288" width="9.140625" style="28"/>
    <col min="12289" max="12289" width="34" style="28" customWidth="1"/>
    <col min="12290" max="12290" width="14.42578125" style="28" customWidth="1"/>
    <col min="12291" max="12291" width="12.7109375" style="28" customWidth="1"/>
    <col min="12292" max="12292" width="12.28515625" style="28" customWidth="1"/>
    <col min="12293" max="12293" width="11.42578125" style="28" customWidth="1"/>
    <col min="12294" max="12294" width="9.7109375" style="28" customWidth="1"/>
    <col min="12295" max="12295" width="15" style="28" customWidth="1"/>
    <col min="12296" max="12544" width="9.140625" style="28"/>
    <col min="12545" max="12545" width="34" style="28" customWidth="1"/>
    <col min="12546" max="12546" width="14.42578125" style="28" customWidth="1"/>
    <col min="12547" max="12547" width="12.7109375" style="28" customWidth="1"/>
    <col min="12548" max="12548" width="12.28515625" style="28" customWidth="1"/>
    <col min="12549" max="12549" width="11.42578125" style="28" customWidth="1"/>
    <col min="12550" max="12550" width="9.7109375" style="28" customWidth="1"/>
    <col min="12551" max="12551" width="15" style="28" customWidth="1"/>
    <col min="12552" max="12800" width="9.140625" style="28"/>
    <col min="12801" max="12801" width="34" style="28" customWidth="1"/>
    <col min="12802" max="12802" width="14.42578125" style="28" customWidth="1"/>
    <col min="12803" max="12803" width="12.7109375" style="28" customWidth="1"/>
    <col min="12804" max="12804" width="12.28515625" style="28" customWidth="1"/>
    <col min="12805" max="12805" width="11.42578125" style="28" customWidth="1"/>
    <col min="12806" max="12806" width="9.7109375" style="28" customWidth="1"/>
    <col min="12807" max="12807" width="15" style="28" customWidth="1"/>
    <col min="12808" max="13056" width="9.140625" style="28"/>
    <col min="13057" max="13057" width="34" style="28" customWidth="1"/>
    <col min="13058" max="13058" width="14.42578125" style="28" customWidth="1"/>
    <col min="13059" max="13059" width="12.7109375" style="28" customWidth="1"/>
    <col min="13060" max="13060" width="12.28515625" style="28" customWidth="1"/>
    <col min="13061" max="13061" width="11.42578125" style="28" customWidth="1"/>
    <col min="13062" max="13062" width="9.7109375" style="28" customWidth="1"/>
    <col min="13063" max="13063" width="15" style="28" customWidth="1"/>
    <col min="13064" max="13312" width="9.140625" style="28"/>
    <col min="13313" max="13313" width="34" style="28" customWidth="1"/>
    <col min="13314" max="13314" width="14.42578125" style="28" customWidth="1"/>
    <col min="13315" max="13315" width="12.7109375" style="28" customWidth="1"/>
    <col min="13316" max="13316" width="12.28515625" style="28" customWidth="1"/>
    <col min="13317" max="13317" width="11.42578125" style="28" customWidth="1"/>
    <col min="13318" max="13318" width="9.7109375" style="28" customWidth="1"/>
    <col min="13319" max="13319" width="15" style="28" customWidth="1"/>
    <col min="13320" max="13568" width="9.140625" style="28"/>
    <col min="13569" max="13569" width="34" style="28" customWidth="1"/>
    <col min="13570" max="13570" width="14.42578125" style="28" customWidth="1"/>
    <col min="13571" max="13571" width="12.7109375" style="28" customWidth="1"/>
    <col min="13572" max="13572" width="12.28515625" style="28" customWidth="1"/>
    <col min="13573" max="13573" width="11.42578125" style="28" customWidth="1"/>
    <col min="13574" max="13574" width="9.7109375" style="28" customWidth="1"/>
    <col min="13575" max="13575" width="15" style="28" customWidth="1"/>
    <col min="13576" max="13824" width="9.140625" style="28"/>
    <col min="13825" max="13825" width="34" style="28" customWidth="1"/>
    <col min="13826" max="13826" width="14.42578125" style="28" customWidth="1"/>
    <col min="13827" max="13827" width="12.7109375" style="28" customWidth="1"/>
    <col min="13828" max="13828" width="12.28515625" style="28" customWidth="1"/>
    <col min="13829" max="13829" width="11.42578125" style="28" customWidth="1"/>
    <col min="13830" max="13830" width="9.7109375" style="28" customWidth="1"/>
    <col min="13831" max="13831" width="15" style="28" customWidth="1"/>
    <col min="13832" max="14080" width="9.140625" style="28"/>
    <col min="14081" max="14081" width="34" style="28" customWidth="1"/>
    <col min="14082" max="14082" width="14.42578125" style="28" customWidth="1"/>
    <col min="14083" max="14083" width="12.7109375" style="28" customWidth="1"/>
    <col min="14084" max="14084" width="12.28515625" style="28" customWidth="1"/>
    <col min="14085" max="14085" width="11.42578125" style="28" customWidth="1"/>
    <col min="14086" max="14086" width="9.7109375" style="28" customWidth="1"/>
    <col min="14087" max="14087" width="15" style="28" customWidth="1"/>
    <col min="14088" max="14336" width="9.140625" style="28"/>
    <col min="14337" max="14337" width="34" style="28" customWidth="1"/>
    <col min="14338" max="14338" width="14.42578125" style="28" customWidth="1"/>
    <col min="14339" max="14339" width="12.7109375" style="28" customWidth="1"/>
    <col min="14340" max="14340" width="12.28515625" style="28" customWidth="1"/>
    <col min="14341" max="14341" width="11.42578125" style="28" customWidth="1"/>
    <col min="14342" max="14342" width="9.7109375" style="28" customWidth="1"/>
    <col min="14343" max="14343" width="15" style="28" customWidth="1"/>
    <col min="14344" max="14592" width="9.140625" style="28"/>
    <col min="14593" max="14593" width="34" style="28" customWidth="1"/>
    <col min="14594" max="14594" width="14.42578125" style="28" customWidth="1"/>
    <col min="14595" max="14595" width="12.7109375" style="28" customWidth="1"/>
    <col min="14596" max="14596" width="12.28515625" style="28" customWidth="1"/>
    <col min="14597" max="14597" width="11.42578125" style="28" customWidth="1"/>
    <col min="14598" max="14598" width="9.7109375" style="28" customWidth="1"/>
    <col min="14599" max="14599" width="15" style="28" customWidth="1"/>
    <col min="14600" max="14848" width="9.140625" style="28"/>
    <col min="14849" max="14849" width="34" style="28" customWidth="1"/>
    <col min="14850" max="14850" width="14.42578125" style="28" customWidth="1"/>
    <col min="14851" max="14851" width="12.7109375" style="28" customWidth="1"/>
    <col min="14852" max="14852" width="12.28515625" style="28" customWidth="1"/>
    <col min="14853" max="14853" width="11.42578125" style="28" customWidth="1"/>
    <col min="14854" max="14854" width="9.7109375" style="28" customWidth="1"/>
    <col min="14855" max="14855" width="15" style="28" customWidth="1"/>
    <col min="14856" max="15104" width="9.140625" style="28"/>
    <col min="15105" max="15105" width="34" style="28" customWidth="1"/>
    <col min="15106" max="15106" width="14.42578125" style="28" customWidth="1"/>
    <col min="15107" max="15107" width="12.7109375" style="28" customWidth="1"/>
    <col min="15108" max="15108" width="12.28515625" style="28" customWidth="1"/>
    <col min="15109" max="15109" width="11.42578125" style="28" customWidth="1"/>
    <col min="15110" max="15110" width="9.7109375" style="28" customWidth="1"/>
    <col min="15111" max="15111" width="15" style="28" customWidth="1"/>
    <col min="15112" max="15360" width="9.140625" style="28"/>
    <col min="15361" max="15361" width="34" style="28" customWidth="1"/>
    <col min="15362" max="15362" width="14.42578125" style="28" customWidth="1"/>
    <col min="15363" max="15363" width="12.7109375" style="28" customWidth="1"/>
    <col min="15364" max="15364" width="12.28515625" style="28" customWidth="1"/>
    <col min="15365" max="15365" width="11.42578125" style="28" customWidth="1"/>
    <col min="15366" max="15366" width="9.7109375" style="28" customWidth="1"/>
    <col min="15367" max="15367" width="15" style="28" customWidth="1"/>
    <col min="15368" max="15616" width="9.140625" style="28"/>
    <col min="15617" max="15617" width="34" style="28" customWidth="1"/>
    <col min="15618" max="15618" width="14.42578125" style="28" customWidth="1"/>
    <col min="15619" max="15619" width="12.7109375" style="28" customWidth="1"/>
    <col min="15620" max="15620" width="12.28515625" style="28" customWidth="1"/>
    <col min="15621" max="15621" width="11.42578125" style="28" customWidth="1"/>
    <col min="15622" max="15622" width="9.7109375" style="28" customWidth="1"/>
    <col min="15623" max="15623" width="15" style="28" customWidth="1"/>
    <col min="15624" max="15872" width="9.140625" style="28"/>
    <col min="15873" max="15873" width="34" style="28" customWidth="1"/>
    <col min="15874" max="15874" width="14.42578125" style="28" customWidth="1"/>
    <col min="15875" max="15875" width="12.7109375" style="28" customWidth="1"/>
    <col min="15876" max="15876" width="12.28515625" style="28" customWidth="1"/>
    <col min="15877" max="15877" width="11.42578125" style="28" customWidth="1"/>
    <col min="15878" max="15878" width="9.7109375" style="28" customWidth="1"/>
    <col min="15879" max="15879" width="15" style="28" customWidth="1"/>
    <col min="15880" max="16128" width="9.140625" style="28"/>
    <col min="16129" max="16129" width="34" style="28" customWidth="1"/>
    <col min="16130" max="16130" width="14.42578125" style="28" customWidth="1"/>
    <col min="16131" max="16131" width="12.7109375" style="28" customWidth="1"/>
    <col min="16132" max="16132" width="12.28515625" style="28" customWidth="1"/>
    <col min="16133" max="16133" width="11.42578125" style="28" customWidth="1"/>
    <col min="16134" max="16134" width="9.7109375" style="28" customWidth="1"/>
    <col min="16135" max="16135" width="15" style="28" customWidth="1"/>
    <col min="16136" max="16384" width="9.140625" style="28"/>
  </cols>
  <sheetData>
    <row r="1" spans="1:7" ht="15.75" customHeight="1">
      <c r="A1" s="148" t="s">
        <v>42</v>
      </c>
      <c r="B1" s="148"/>
      <c r="C1" s="148"/>
      <c r="D1" s="148"/>
      <c r="E1" s="148"/>
      <c r="F1" s="148"/>
      <c r="G1" s="148"/>
    </row>
    <row r="2" spans="1:7" ht="18.75" customHeight="1">
      <c r="A2" s="149" t="s">
        <v>43</v>
      </c>
      <c r="B2" s="149"/>
      <c r="C2" s="149"/>
      <c r="D2" s="149"/>
      <c r="E2" s="149"/>
      <c r="F2" s="149"/>
      <c r="G2" s="149"/>
    </row>
    <row r="3" spans="1:7" ht="20.25" customHeight="1">
      <c r="A3" s="149" t="s">
        <v>44</v>
      </c>
      <c r="B3" s="149"/>
      <c r="C3" s="149"/>
      <c r="D3" s="149"/>
      <c r="E3" s="149"/>
      <c r="F3" s="149"/>
      <c r="G3" s="149"/>
    </row>
    <row r="4" spans="1:7" ht="51" customHeight="1">
      <c r="A4" s="149" t="s">
        <v>100</v>
      </c>
      <c r="B4" s="149"/>
      <c r="C4" s="149"/>
      <c r="D4" s="149"/>
      <c r="E4" s="149"/>
      <c r="F4" s="149"/>
      <c r="G4" s="149"/>
    </row>
    <row r="5" spans="1:7">
      <c r="A5" s="29"/>
      <c r="B5" s="29"/>
      <c r="C5" s="29"/>
      <c r="D5" s="30" t="s">
        <v>45</v>
      </c>
      <c r="E5" s="29"/>
    </row>
    <row r="6" spans="1:7" ht="24.75" customHeight="1">
      <c r="A6" s="136" t="s">
        <v>101</v>
      </c>
      <c r="B6" s="136"/>
      <c r="C6" s="136"/>
      <c r="D6" s="136"/>
      <c r="E6" s="31">
        <v>80951.499999999971</v>
      </c>
    </row>
    <row r="7" spans="1:7" ht="18" customHeight="1">
      <c r="A7" s="136" t="s">
        <v>102</v>
      </c>
      <c r="B7" s="136"/>
      <c r="C7" s="136"/>
      <c r="D7" s="136"/>
      <c r="E7" s="31">
        <f>171784.12-70921.6</f>
        <v>100862.51999999999</v>
      </c>
    </row>
    <row r="8" spans="1:7" ht="17.25" customHeight="1">
      <c r="A8" s="136" t="s">
        <v>103</v>
      </c>
      <c r="B8" s="136"/>
      <c r="C8" s="136"/>
      <c r="D8" s="136"/>
      <c r="E8" s="31">
        <f>149157.78-65383.19</f>
        <v>83774.59</v>
      </c>
    </row>
    <row r="9" spans="1:7">
      <c r="A9" s="136" t="s">
        <v>104</v>
      </c>
      <c r="B9" s="136"/>
      <c r="C9" s="136"/>
      <c r="D9" s="136"/>
      <c r="E9" s="32">
        <f>E8/E7</f>
        <v>0.83058196444030952</v>
      </c>
    </row>
    <row r="10" spans="1:7" ht="30" customHeight="1">
      <c r="A10" s="136" t="s">
        <v>165</v>
      </c>
      <c r="B10" s="136"/>
      <c r="C10" s="136"/>
      <c r="D10" s="136"/>
      <c r="E10" s="33">
        <f>E6+E7-E8+C47-D47</f>
        <v>103577.83999999997</v>
      </c>
    </row>
    <row r="11" spans="1:7" ht="14.25" customHeight="1">
      <c r="A11" s="136" t="s">
        <v>105</v>
      </c>
      <c r="B11" s="136"/>
      <c r="C11" s="136"/>
      <c r="D11" s="136"/>
      <c r="E11" s="34">
        <f>D32</f>
        <v>125103.06768304089</v>
      </c>
      <c r="F11" s="35"/>
    </row>
    <row r="12" spans="1:7" ht="25.5" customHeight="1">
      <c r="A12" s="136" t="s">
        <v>106</v>
      </c>
      <c r="B12" s="136"/>
      <c r="C12" s="136"/>
      <c r="D12" s="136"/>
      <c r="E12" s="33">
        <f>G63</f>
        <v>248208.08999999994</v>
      </c>
    </row>
    <row r="13" spans="1:7" ht="25.5" customHeight="1">
      <c r="A13" s="147" t="s">
        <v>107</v>
      </c>
      <c r="B13" s="147"/>
      <c r="C13" s="147"/>
      <c r="D13" s="147"/>
      <c r="E13" s="36">
        <f>E12+E10</f>
        <v>351785.92999999993</v>
      </c>
      <c r="F13" s="118">
        <v>351785.92999999982</v>
      </c>
      <c r="G13" s="117">
        <f>F13-E13</f>
        <v>0</v>
      </c>
    </row>
    <row r="14" spans="1:7" ht="28.5" customHeight="1">
      <c r="A14" s="136" t="s">
        <v>108</v>
      </c>
      <c r="B14" s="136"/>
      <c r="C14" s="136"/>
      <c r="D14" s="136"/>
      <c r="E14" s="38">
        <f>E8-E11</f>
        <v>-41328.477683040895</v>
      </c>
    </row>
    <row r="15" spans="1:7" ht="27" customHeight="1">
      <c r="A15" s="136" t="s">
        <v>109</v>
      </c>
      <c r="B15" s="136"/>
      <c r="C15" s="136"/>
      <c r="D15" s="136"/>
      <c r="E15" s="38">
        <f>23162.04+45832.41-2472.22-38381.25+E14</f>
        <v>-13187.497683040885</v>
      </c>
    </row>
    <row r="16" spans="1:7">
      <c r="A16" s="39"/>
      <c r="B16" s="39"/>
      <c r="C16" s="39"/>
      <c r="D16" s="39"/>
      <c r="E16" s="39"/>
    </row>
    <row r="17" spans="1:8" ht="19.5" customHeight="1">
      <c r="A17" s="137" t="s">
        <v>46</v>
      </c>
      <c r="B17" s="138"/>
      <c r="C17" s="124" t="s">
        <v>110</v>
      </c>
      <c r="D17" s="141" t="s">
        <v>111</v>
      </c>
      <c r="E17" s="141"/>
    </row>
    <row r="18" spans="1:8" ht="21.75" customHeight="1">
      <c r="A18" s="139"/>
      <c r="B18" s="140"/>
      <c r="C18" s="124"/>
      <c r="D18" s="40" t="s">
        <v>47</v>
      </c>
      <c r="E18" s="41" t="s">
        <v>48</v>
      </c>
      <c r="H18" s="29"/>
    </row>
    <row r="19" spans="1:8">
      <c r="A19" s="142" t="s">
        <v>49</v>
      </c>
      <c r="B19" s="143"/>
      <c r="C19" s="144">
        <v>871</v>
      </c>
      <c r="D19" s="145"/>
      <c r="E19" s="146"/>
    </row>
    <row r="20" spans="1:8">
      <c r="A20" s="132" t="s">
        <v>50</v>
      </c>
      <c r="B20" s="133"/>
      <c r="C20" s="42">
        <v>0</v>
      </c>
      <c r="D20" s="42">
        <v>0</v>
      </c>
      <c r="E20" s="42">
        <v>0</v>
      </c>
    </row>
    <row r="21" spans="1:8">
      <c r="A21" s="132" t="s">
        <v>51</v>
      </c>
      <c r="B21" s="133"/>
      <c r="C21" s="42">
        <v>0</v>
      </c>
      <c r="D21" s="42">
        <v>0</v>
      </c>
      <c r="E21" s="42">
        <v>0</v>
      </c>
    </row>
    <row r="22" spans="1:8" ht="23.25" customHeight="1">
      <c r="A22" s="132" t="s">
        <v>52</v>
      </c>
      <c r="B22" s="133"/>
      <c r="C22" s="42">
        <v>1.29</v>
      </c>
      <c r="D22" s="42">
        <v>14830.097347273397</v>
      </c>
      <c r="E22" s="42">
        <v>1.4188765161953116</v>
      </c>
    </row>
    <row r="23" spans="1:8" ht="27" customHeight="1">
      <c r="A23" s="132" t="s">
        <v>53</v>
      </c>
      <c r="B23" s="133"/>
      <c r="C23" s="42">
        <v>0</v>
      </c>
      <c r="D23" s="42">
        <v>0</v>
      </c>
      <c r="E23" s="42">
        <v>0</v>
      </c>
    </row>
    <row r="24" spans="1:8">
      <c r="A24" s="132" t="s">
        <v>54</v>
      </c>
      <c r="B24" s="133"/>
      <c r="C24" s="42">
        <v>0</v>
      </c>
      <c r="D24" s="42">
        <v>0</v>
      </c>
      <c r="E24" s="42">
        <v>0</v>
      </c>
    </row>
    <row r="25" spans="1:8">
      <c r="A25" s="132" t="s">
        <v>55</v>
      </c>
      <c r="B25" s="133"/>
      <c r="C25" s="42">
        <v>0.26</v>
      </c>
      <c r="D25" s="42">
        <v>0</v>
      </c>
      <c r="E25" s="42">
        <v>0</v>
      </c>
    </row>
    <row r="26" spans="1:8">
      <c r="A26" s="132" t="s">
        <v>56</v>
      </c>
      <c r="B26" s="133"/>
      <c r="C26" s="42">
        <v>0</v>
      </c>
      <c r="D26" s="42">
        <v>2097.7426600628055</v>
      </c>
      <c r="E26" s="42">
        <v>0.2007025124438199</v>
      </c>
    </row>
    <row r="27" spans="1:8">
      <c r="A27" s="132" t="s">
        <v>57</v>
      </c>
      <c r="B27" s="133"/>
      <c r="C27" s="42">
        <v>2.92</v>
      </c>
      <c r="D27" s="42">
        <v>39965.924561378364</v>
      </c>
      <c r="E27" s="42">
        <v>3.8237585688268623</v>
      </c>
    </row>
    <row r="28" spans="1:8">
      <c r="A28" s="132" t="s">
        <v>18</v>
      </c>
      <c r="B28" s="133"/>
      <c r="C28" s="42">
        <v>5.08</v>
      </c>
      <c r="D28" s="42">
        <v>64694.930170598956</v>
      </c>
      <c r="E28" s="42">
        <v>6.1897177736891464</v>
      </c>
    </row>
    <row r="29" spans="1:8">
      <c r="A29" s="132" t="s">
        <v>58</v>
      </c>
      <c r="B29" s="133"/>
      <c r="C29" s="42">
        <v>0</v>
      </c>
      <c r="D29" s="42">
        <v>70</v>
      </c>
      <c r="E29" s="42">
        <v>6.697282816685802E-3</v>
      </c>
    </row>
    <row r="30" spans="1:8">
      <c r="A30" s="132" t="s">
        <v>59</v>
      </c>
      <c r="B30" s="133"/>
      <c r="C30" s="42">
        <v>9.5500000000000007</v>
      </c>
      <c r="D30" s="42">
        <v>121658.69473931353</v>
      </c>
      <c r="E30" s="42">
        <v>11.639752653971827</v>
      </c>
    </row>
    <row r="31" spans="1:8">
      <c r="A31" s="132" t="s">
        <v>60</v>
      </c>
      <c r="B31" s="133"/>
      <c r="C31" s="42">
        <v>9.5500000000000015E-2</v>
      </c>
      <c r="D31" s="42">
        <v>3444.3729437273619</v>
      </c>
      <c r="E31" s="42">
        <v>0.32954199614689644</v>
      </c>
    </row>
    <row r="32" spans="1:8">
      <c r="A32" s="134" t="s">
        <v>61</v>
      </c>
      <c r="B32" s="135"/>
      <c r="C32" s="43">
        <v>9.6455000000000002</v>
      </c>
      <c r="D32" s="43">
        <v>125103.06768304089</v>
      </c>
      <c r="E32" s="43">
        <v>11.969294650118725</v>
      </c>
    </row>
    <row r="33" spans="1:7">
      <c r="A33" s="44"/>
      <c r="B33" s="44"/>
      <c r="C33" s="45"/>
      <c r="D33" s="45"/>
      <c r="E33" s="45"/>
    </row>
    <row r="34" spans="1:7" ht="15">
      <c r="A34" s="126" t="s">
        <v>62</v>
      </c>
      <c r="B34" s="126"/>
      <c r="C34" s="126"/>
      <c r="D34" s="126"/>
      <c r="E34" s="126"/>
      <c r="F34" s="126"/>
      <c r="G34" s="126"/>
    </row>
    <row r="35" spans="1:7" ht="25.5">
      <c r="A35" s="124" t="s">
        <v>63</v>
      </c>
      <c r="B35" s="124"/>
      <c r="C35" s="124"/>
      <c r="D35" s="124"/>
      <c r="E35" s="46" t="s">
        <v>64</v>
      </c>
      <c r="F35" s="40" t="s">
        <v>65</v>
      </c>
    </row>
    <row r="36" spans="1:7" s="47" customFormat="1" ht="15">
      <c r="A36" s="127" t="s">
        <v>130</v>
      </c>
      <c r="B36" s="128"/>
      <c r="C36" s="128"/>
      <c r="D36" s="129"/>
      <c r="E36" s="42"/>
      <c r="F36" s="109">
        <v>70</v>
      </c>
    </row>
    <row r="37" spans="1:7">
      <c r="A37" s="119" t="s">
        <v>66</v>
      </c>
      <c r="B37" s="120"/>
      <c r="C37" s="120"/>
      <c r="D37" s="121"/>
      <c r="E37" s="43"/>
      <c r="F37" s="76">
        <f>SUM(F36:F36)</f>
        <v>70</v>
      </c>
      <c r="G37" s="117">
        <f>F37-D29</f>
        <v>0</v>
      </c>
    </row>
    <row r="38" spans="1:7">
      <c r="A38" s="110"/>
      <c r="B38" s="110"/>
      <c r="C38" s="110"/>
      <c r="D38" s="110"/>
      <c r="E38" s="111"/>
      <c r="F38" s="112"/>
      <c r="G38" s="37"/>
    </row>
    <row r="39" spans="1:7" ht="15">
      <c r="A39" s="126" t="s">
        <v>155</v>
      </c>
      <c r="B39" s="126"/>
      <c r="C39" s="126"/>
      <c r="D39" s="126"/>
      <c r="E39" s="126"/>
      <c r="F39" s="126"/>
      <c r="G39" s="126"/>
    </row>
    <row r="40" spans="1:7" ht="25.5">
      <c r="A40" s="124" t="s">
        <v>63</v>
      </c>
      <c r="B40" s="124"/>
      <c r="C40" s="124"/>
      <c r="D40" s="124"/>
      <c r="E40" s="46" t="s">
        <v>64</v>
      </c>
      <c r="F40" s="75" t="s">
        <v>65</v>
      </c>
    </row>
    <row r="41" spans="1:7" s="47" customFormat="1" ht="15">
      <c r="A41" s="127" t="s">
        <v>154</v>
      </c>
      <c r="B41" s="128"/>
      <c r="C41" s="128"/>
      <c r="D41" s="129"/>
      <c r="E41" s="42" t="s">
        <v>157</v>
      </c>
      <c r="F41" s="109">
        <v>108000</v>
      </c>
    </row>
    <row r="42" spans="1:7">
      <c r="A42" s="119" t="s">
        <v>66</v>
      </c>
      <c r="B42" s="120"/>
      <c r="C42" s="120"/>
      <c r="D42" s="121"/>
      <c r="E42" s="43"/>
      <c r="F42" s="76">
        <f>SUM(F41:F41)</f>
        <v>108000</v>
      </c>
      <c r="G42" s="37"/>
    </row>
    <row r="43" spans="1:7">
      <c r="A43" s="110"/>
      <c r="B43" s="110"/>
      <c r="C43" s="110"/>
      <c r="D43" s="110"/>
      <c r="E43" s="111"/>
      <c r="F43" s="112"/>
      <c r="G43" s="37"/>
    </row>
    <row r="44" spans="1:7" ht="15">
      <c r="A44" s="114" t="s">
        <v>158</v>
      </c>
      <c r="B44" s="110"/>
      <c r="C44" s="110"/>
      <c r="D44" s="110"/>
      <c r="E44" s="111"/>
      <c r="F44" s="112"/>
      <c r="G44" s="37"/>
    </row>
    <row r="45" spans="1:7" ht="15">
      <c r="A45" s="130"/>
      <c r="B45" s="130"/>
      <c r="C45" s="115" t="s">
        <v>159</v>
      </c>
      <c r="D45" s="115" t="s">
        <v>160</v>
      </c>
      <c r="E45" s="115" t="s">
        <v>161</v>
      </c>
      <c r="F45" s="112"/>
      <c r="G45" s="37"/>
    </row>
    <row r="46" spans="1:7">
      <c r="A46" s="131" t="s">
        <v>164</v>
      </c>
      <c r="B46" s="131"/>
      <c r="C46" s="109">
        <v>27460</v>
      </c>
      <c r="D46" s="109">
        <v>27460</v>
      </c>
      <c r="E46" s="109">
        <f>C46-D46</f>
        <v>0</v>
      </c>
      <c r="F46" s="112"/>
      <c r="G46" s="37"/>
    </row>
    <row r="47" spans="1:7">
      <c r="A47" s="131" t="s">
        <v>162</v>
      </c>
      <c r="B47" s="131"/>
      <c r="C47" s="109">
        <v>70921.600000000006</v>
      </c>
      <c r="D47" s="109">
        <v>65383.19</v>
      </c>
      <c r="E47" s="109">
        <f t="shared" ref="E47:E48" si="0">C47-D47</f>
        <v>5538.4100000000035</v>
      </c>
      <c r="F47" s="112"/>
      <c r="G47" s="37"/>
    </row>
    <row r="48" spans="1:7">
      <c r="A48" s="131" t="s">
        <v>163</v>
      </c>
      <c r="B48" s="131"/>
      <c r="C48" s="109">
        <v>9618.4</v>
      </c>
      <c r="D48" s="109">
        <v>0</v>
      </c>
      <c r="E48" s="109">
        <f t="shared" si="0"/>
        <v>9618.4</v>
      </c>
      <c r="F48" s="112"/>
      <c r="G48" s="37"/>
    </row>
    <row r="49" spans="1:7">
      <c r="A49" s="131"/>
      <c r="B49" s="131"/>
      <c r="C49" s="116">
        <f>SUM(C46:C48)</f>
        <v>108000</v>
      </c>
      <c r="D49" s="116">
        <f t="shared" ref="D49:E49" si="1">SUM(D46:D48)</f>
        <v>92843.19</v>
      </c>
      <c r="E49" s="116">
        <f t="shared" si="1"/>
        <v>15156.810000000003</v>
      </c>
      <c r="F49" s="112"/>
      <c r="G49" s="37"/>
    </row>
    <row r="50" spans="1:7">
      <c r="A50" s="48"/>
      <c r="B50" s="48"/>
      <c r="C50" s="45"/>
      <c r="D50" s="45"/>
      <c r="E50" s="45"/>
    </row>
    <row r="51" spans="1:7" ht="15">
      <c r="A51" s="122" t="s">
        <v>67</v>
      </c>
      <c r="B51" s="122"/>
      <c r="C51" s="122"/>
      <c r="D51" s="122"/>
      <c r="E51" s="122"/>
      <c r="F51" s="122"/>
      <c r="G51" s="122"/>
    </row>
    <row r="52" spans="1:7" s="49" customFormat="1" ht="19.5" customHeight="1">
      <c r="A52" s="123"/>
      <c r="B52" s="124" t="s">
        <v>68</v>
      </c>
      <c r="C52" s="125" t="s">
        <v>97</v>
      </c>
      <c r="D52" s="125"/>
      <c r="E52" s="125"/>
      <c r="F52" s="125"/>
      <c r="G52" s="124" t="s">
        <v>112</v>
      </c>
    </row>
    <row r="53" spans="1:7" s="49" customFormat="1" ht="19.5" customHeight="1">
      <c r="A53" s="123"/>
      <c r="B53" s="124"/>
      <c r="C53" s="40" t="s">
        <v>69</v>
      </c>
      <c r="D53" s="40" t="s">
        <v>70</v>
      </c>
      <c r="E53" s="40" t="s">
        <v>71</v>
      </c>
      <c r="F53" s="40" t="s">
        <v>72</v>
      </c>
      <c r="G53" s="124"/>
    </row>
    <row r="54" spans="1:7" s="49" customFormat="1" ht="15">
      <c r="A54" s="50" t="s">
        <v>73</v>
      </c>
      <c r="B54" s="36">
        <f>SUM(B55:B56)</f>
        <v>8321.0699999999961</v>
      </c>
      <c r="C54" s="36">
        <f>SUM(C55:C56)</f>
        <v>54970.229999999996</v>
      </c>
      <c r="D54" s="36">
        <f>SUM(D55:D56)</f>
        <v>50037.29</v>
      </c>
      <c r="E54" s="36">
        <f>C54-D54</f>
        <v>4932.9399999999951</v>
      </c>
      <c r="F54" s="51">
        <f>D54/C54</f>
        <v>0.91026160887447627</v>
      </c>
      <c r="G54" s="36">
        <f>B54+C54-D54</f>
        <v>13254.009999999987</v>
      </c>
    </row>
    <row r="55" spans="1:7">
      <c r="A55" s="52" t="s">
        <v>74</v>
      </c>
      <c r="B55" s="53">
        <v>4213.1499999999978</v>
      </c>
      <c r="C55" s="33">
        <v>32794.949999999997</v>
      </c>
      <c r="D55" s="33">
        <v>30233.03</v>
      </c>
      <c r="E55" s="33">
        <f>C55-D55</f>
        <v>2561.9199999999983</v>
      </c>
      <c r="F55" s="32">
        <f>D55/C55</f>
        <v>0.92188065540578656</v>
      </c>
      <c r="G55" s="33">
        <f>B55+C55-D55</f>
        <v>6775.0699999999924</v>
      </c>
    </row>
    <row r="56" spans="1:7">
      <c r="A56" s="52" t="s">
        <v>75</v>
      </c>
      <c r="B56" s="53">
        <v>4107.9199999999983</v>
      </c>
      <c r="C56" s="33">
        <v>22175.280000000002</v>
      </c>
      <c r="D56" s="33">
        <v>19804.260000000002</v>
      </c>
      <c r="E56" s="33">
        <f>C56-D56</f>
        <v>2371.0200000000004</v>
      </c>
      <c r="F56" s="32">
        <f>D56/C56</f>
        <v>0.89307823847094603</v>
      </c>
      <c r="G56" s="33">
        <f>B56+C56-D56</f>
        <v>6478.9399999999987</v>
      </c>
    </row>
    <row r="57" spans="1:7">
      <c r="A57" s="54"/>
      <c r="B57" s="53"/>
      <c r="C57" s="33"/>
      <c r="D57" s="33"/>
      <c r="E57" s="33"/>
      <c r="F57" s="55"/>
      <c r="G57" s="33"/>
    </row>
    <row r="58" spans="1:7" s="49" customFormat="1" ht="15">
      <c r="A58" s="56" t="s">
        <v>76</v>
      </c>
      <c r="B58" s="36">
        <f>SUM(B59:B60)</f>
        <v>127845.72999999998</v>
      </c>
      <c r="C58" s="36">
        <f>SUM(C59:C60)</f>
        <v>552723.69999999995</v>
      </c>
      <c r="D58" s="36">
        <f>SUM(D59:D60)</f>
        <v>446033.35</v>
      </c>
      <c r="E58" s="36">
        <f>C58-D58</f>
        <v>106690.34999999998</v>
      </c>
      <c r="F58" s="51">
        <f>D58/C58</f>
        <v>0.80697344803560989</v>
      </c>
      <c r="G58" s="36">
        <f>B58+C58-D58</f>
        <v>234536.07999999996</v>
      </c>
    </row>
    <row r="59" spans="1:7">
      <c r="A59" s="54" t="s">
        <v>77</v>
      </c>
      <c r="B59" s="53">
        <v>127845.72999999998</v>
      </c>
      <c r="C59" s="33">
        <v>552723.69999999995</v>
      </c>
      <c r="D59" s="33">
        <v>446033.35</v>
      </c>
      <c r="E59" s="33">
        <f>C59-D59</f>
        <v>106690.34999999998</v>
      </c>
      <c r="F59" s="32">
        <f>D59/C59</f>
        <v>0.80697344803560989</v>
      </c>
      <c r="G59" s="33">
        <f>B59+C59-D59</f>
        <v>234536.07999999996</v>
      </c>
    </row>
    <row r="60" spans="1:7" ht="15">
      <c r="A60" s="54" t="s">
        <v>78</v>
      </c>
      <c r="B60" s="53">
        <v>0</v>
      </c>
      <c r="C60" s="57">
        <v>0</v>
      </c>
      <c r="D60" s="57">
        <v>0</v>
      </c>
      <c r="E60" s="33">
        <f>C60-D60</f>
        <v>0</v>
      </c>
      <c r="F60" s="32"/>
      <c r="G60" s="33">
        <f>B60+C60-D60</f>
        <v>0</v>
      </c>
    </row>
    <row r="61" spans="1:7">
      <c r="A61" s="54"/>
      <c r="B61" s="53"/>
      <c r="C61" s="33"/>
      <c r="D61" s="33"/>
      <c r="E61" s="33"/>
      <c r="F61" s="32"/>
      <c r="G61" s="33"/>
    </row>
    <row r="62" spans="1:7" ht="25.5">
      <c r="A62" s="58" t="s">
        <v>79</v>
      </c>
      <c r="B62" s="53">
        <v>418</v>
      </c>
      <c r="C62" s="33">
        <v>0</v>
      </c>
      <c r="D62" s="33">
        <v>0</v>
      </c>
      <c r="E62" s="33">
        <f>C62-D62</f>
        <v>0</v>
      </c>
      <c r="F62" s="32"/>
      <c r="G62" s="33">
        <f>B62+C62-D62</f>
        <v>418</v>
      </c>
    </row>
    <row r="63" spans="1:7" s="49" customFormat="1" ht="15">
      <c r="A63" s="59" t="s">
        <v>80</v>
      </c>
      <c r="B63" s="60">
        <f t="shared" ref="B63:D63" si="2">B54+B58+B62</f>
        <v>136584.79999999999</v>
      </c>
      <c r="C63" s="60">
        <f t="shared" si="2"/>
        <v>607693.92999999993</v>
      </c>
      <c r="D63" s="60">
        <f t="shared" si="2"/>
        <v>496070.63999999996</v>
      </c>
      <c r="E63" s="60">
        <f>E54+E58+E62</f>
        <v>111623.28999999998</v>
      </c>
      <c r="F63" s="51">
        <f>D63/C63</f>
        <v>0.81631659542822821</v>
      </c>
      <c r="G63" s="60">
        <f>G54+G58+G62</f>
        <v>248208.08999999994</v>
      </c>
    </row>
    <row r="64" spans="1:7" s="49" customFormat="1" ht="15">
      <c r="A64" s="61"/>
      <c r="B64" s="62"/>
      <c r="C64" s="62"/>
      <c r="D64" s="62"/>
      <c r="E64" s="62"/>
      <c r="F64" s="63"/>
      <c r="G64" s="62"/>
    </row>
    <row r="66" spans="1:5">
      <c r="A66" s="28" t="s">
        <v>81</v>
      </c>
      <c r="E66" s="28" t="s">
        <v>82</v>
      </c>
    </row>
  </sheetData>
  <mergeCells count="50">
    <mergeCell ref="A13:D13"/>
    <mergeCell ref="A1:G1"/>
    <mergeCell ref="A2:G2"/>
    <mergeCell ref="A3:G3"/>
    <mergeCell ref="A4:G4"/>
    <mergeCell ref="A6:D6"/>
    <mergeCell ref="A7:D7"/>
    <mergeCell ref="A8:D8"/>
    <mergeCell ref="A9:D9"/>
    <mergeCell ref="A10:D10"/>
    <mergeCell ref="A11:D11"/>
    <mergeCell ref="A12:D12"/>
    <mergeCell ref="A25:B25"/>
    <mergeCell ref="A14:D14"/>
    <mergeCell ref="A15:D15"/>
    <mergeCell ref="A17:B18"/>
    <mergeCell ref="C17:C18"/>
    <mergeCell ref="D17:E17"/>
    <mergeCell ref="A19:B19"/>
    <mergeCell ref="C19:E19"/>
    <mergeCell ref="A20:B20"/>
    <mergeCell ref="A21:B21"/>
    <mergeCell ref="A22:B22"/>
    <mergeCell ref="A23:B23"/>
    <mergeCell ref="A24:B24"/>
    <mergeCell ref="A31:B31"/>
    <mergeCell ref="A32:B32"/>
    <mergeCell ref="A34:G34"/>
    <mergeCell ref="A35:D35"/>
    <mergeCell ref="A36:D36"/>
    <mergeCell ref="A26:B26"/>
    <mergeCell ref="A27:B27"/>
    <mergeCell ref="A28:B28"/>
    <mergeCell ref="A29:B29"/>
    <mergeCell ref="A30:B30"/>
    <mergeCell ref="A37:D37"/>
    <mergeCell ref="A51:G51"/>
    <mergeCell ref="A52:A53"/>
    <mergeCell ref="B52:B53"/>
    <mergeCell ref="C52:F52"/>
    <mergeCell ref="G52:G53"/>
    <mergeCell ref="A39:G39"/>
    <mergeCell ref="A40:D40"/>
    <mergeCell ref="A41:D41"/>
    <mergeCell ref="A42:D42"/>
    <mergeCell ref="A45:B45"/>
    <mergeCell ref="A46:B46"/>
    <mergeCell ref="A47:B47"/>
    <mergeCell ref="A49:B49"/>
    <mergeCell ref="A48:B48"/>
  </mergeCells>
  <pageMargins left="0.88" right="0.23622047244094491" top="0.19685039370078741" bottom="0.27559055118110237" header="0.19685039370078741" footer="0.15748031496062992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workbookViewId="0">
      <selection activeCell="F32" sqref="F32"/>
    </sheetView>
  </sheetViews>
  <sheetFormatPr defaultRowHeight="12.75"/>
  <cols>
    <col min="1" max="1" width="9.140625" style="90" customWidth="1"/>
    <col min="2" max="2" width="44" style="90" customWidth="1"/>
    <col min="3" max="3" width="51.140625" style="90" customWidth="1"/>
    <col min="4" max="5" width="9.5703125" style="90" customWidth="1"/>
    <col min="6" max="6" width="11.28515625" style="90" customWidth="1"/>
    <col min="7" max="7" width="8.85546875" style="90" customWidth="1"/>
    <col min="8" max="8" width="10.85546875" style="90" customWidth="1"/>
    <col min="9" max="9" width="7.140625" style="90" customWidth="1"/>
    <col min="10" max="252" width="8.85546875" style="90" customWidth="1"/>
    <col min="253" max="253" width="8.28515625" style="90" customWidth="1"/>
    <col min="254" max="254" width="13.5703125" style="90" customWidth="1"/>
    <col min="255" max="255" width="25.28515625" style="90" customWidth="1"/>
    <col min="256" max="256" width="9.5703125" style="90" customWidth="1"/>
    <col min="257" max="257" width="13.42578125" style="90" customWidth="1"/>
    <col min="258" max="258" width="9.85546875" style="90" customWidth="1"/>
    <col min="259" max="259" width="13.42578125" style="90" customWidth="1"/>
    <col min="260" max="260" width="2.7109375" style="90" customWidth="1"/>
    <col min="261" max="261" width="13.42578125" style="90" customWidth="1"/>
    <col min="262" max="508" width="8.85546875" style="90" customWidth="1"/>
    <col min="509" max="509" width="8.28515625" style="90" customWidth="1"/>
    <col min="510" max="510" width="13.5703125" style="90" customWidth="1"/>
    <col min="511" max="511" width="25.28515625" style="90" customWidth="1"/>
    <col min="512" max="512" width="9.5703125" style="90" customWidth="1"/>
    <col min="513" max="513" width="13.42578125" style="90" customWidth="1"/>
    <col min="514" max="514" width="9.85546875" style="90" customWidth="1"/>
    <col min="515" max="515" width="13.42578125" style="90" customWidth="1"/>
    <col min="516" max="516" width="2.7109375" style="90" customWidth="1"/>
    <col min="517" max="517" width="13.42578125" style="90" customWidth="1"/>
    <col min="518" max="764" width="8.85546875" style="90" customWidth="1"/>
    <col min="765" max="765" width="8.28515625" style="90" customWidth="1"/>
    <col min="766" max="766" width="13.5703125" style="90" customWidth="1"/>
    <col min="767" max="767" width="25.28515625" style="90" customWidth="1"/>
    <col min="768" max="768" width="9.5703125" style="90" customWidth="1"/>
    <col min="769" max="769" width="13.42578125" style="90" customWidth="1"/>
    <col min="770" max="770" width="9.85546875" style="90" customWidth="1"/>
    <col min="771" max="771" width="13.42578125" style="90" customWidth="1"/>
    <col min="772" max="772" width="2.7109375" style="90" customWidth="1"/>
    <col min="773" max="773" width="13.42578125" style="90" customWidth="1"/>
    <col min="774" max="1020" width="8.85546875" style="90" customWidth="1"/>
    <col min="1021" max="1021" width="8.28515625" style="90" customWidth="1"/>
    <col min="1022" max="1022" width="13.5703125" style="90" customWidth="1"/>
    <col min="1023" max="1023" width="25.28515625" style="90" customWidth="1"/>
    <col min="1024" max="1024" width="9.5703125" style="90" customWidth="1"/>
    <col min="1025" max="1025" width="13.42578125" style="90" customWidth="1"/>
    <col min="1026" max="1026" width="9.85546875" style="90" customWidth="1"/>
    <col min="1027" max="1027" width="13.42578125" style="90" customWidth="1"/>
    <col min="1028" max="1028" width="2.7109375" style="90" customWidth="1"/>
    <col min="1029" max="1029" width="13.42578125" style="90" customWidth="1"/>
    <col min="1030" max="1276" width="8.85546875" style="90" customWidth="1"/>
    <col min="1277" max="1277" width="8.28515625" style="90" customWidth="1"/>
    <col min="1278" max="1278" width="13.5703125" style="90" customWidth="1"/>
    <col min="1279" max="1279" width="25.28515625" style="90" customWidth="1"/>
    <col min="1280" max="1280" width="9.5703125" style="90" customWidth="1"/>
    <col min="1281" max="1281" width="13.42578125" style="90" customWidth="1"/>
    <col min="1282" max="1282" width="9.85546875" style="90" customWidth="1"/>
    <col min="1283" max="1283" width="13.42578125" style="90" customWidth="1"/>
    <col min="1284" max="1284" width="2.7109375" style="90" customWidth="1"/>
    <col min="1285" max="1285" width="13.42578125" style="90" customWidth="1"/>
    <col min="1286" max="1532" width="8.85546875" style="90" customWidth="1"/>
    <col min="1533" max="1533" width="8.28515625" style="90" customWidth="1"/>
    <col min="1534" max="1534" width="13.5703125" style="90" customWidth="1"/>
    <col min="1535" max="1535" width="25.28515625" style="90" customWidth="1"/>
    <col min="1536" max="1536" width="9.5703125" style="90" customWidth="1"/>
    <col min="1537" max="1537" width="13.42578125" style="90" customWidth="1"/>
    <col min="1538" max="1538" width="9.85546875" style="90" customWidth="1"/>
    <col min="1539" max="1539" width="13.42578125" style="90" customWidth="1"/>
    <col min="1540" max="1540" width="2.7109375" style="90" customWidth="1"/>
    <col min="1541" max="1541" width="13.42578125" style="90" customWidth="1"/>
    <col min="1542" max="1788" width="8.85546875" style="90" customWidth="1"/>
    <col min="1789" max="1789" width="8.28515625" style="90" customWidth="1"/>
    <col min="1790" max="1790" width="13.5703125" style="90" customWidth="1"/>
    <col min="1791" max="1791" width="25.28515625" style="90" customWidth="1"/>
    <col min="1792" max="1792" width="9.5703125" style="90" customWidth="1"/>
    <col min="1793" max="1793" width="13.42578125" style="90" customWidth="1"/>
    <col min="1794" max="1794" width="9.85546875" style="90" customWidth="1"/>
    <col min="1795" max="1795" width="13.42578125" style="90" customWidth="1"/>
    <col min="1796" max="1796" width="2.7109375" style="90" customWidth="1"/>
    <col min="1797" max="1797" width="13.42578125" style="90" customWidth="1"/>
    <col min="1798" max="2044" width="8.85546875" style="90" customWidth="1"/>
    <col min="2045" max="2045" width="8.28515625" style="90" customWidth="1"/>
    <col min="2046" max="2046" width="13.5703125" style="90" customWidth="1"/>
    <col min="2047" max="2047" width="25.28515625" style="90" customWidth="1"/>
    <col min="2048" max="2048" width="9.5703125" style="90" customWidth="1"/>
    <col min="2049" max="2049" width="13.42578125" style="90" customWidth="1"/>
    <col min="2050" max="2050" width="9.85546875" style="90" customWidth="1"/>
    <col min="2051" max="2051" width="13.42578125" style="90" customWidth="1"/>
    <col min="2052" max="2052" width="2.7109375" style="90" customWidth="1"/>
    <col min="2053" max="2053" width="13.42578125" style="90" customWidth="1"/>
    <col min="2054" max="2300" width="8.85546875" style="90" customWidth="1"/>
    <col min="2301" max="2301" width="8.28515625" style="90" customWidth="1"/>
    <col min="2302" max="2302" width="13.5703125" style="90" customWidth="1"/>
    <col min="2303" max="2303" width="25.28515625" style="90" customWidth="1"/>
    <col min="2304" max="2304" width="9.5703125" style="90" customWidth="1"/>
    <col min="2305" max="2305" width="13.42578125" style="90" customWidth="1"/>
    <col min="2306" max="2306" width="9.85546875" style="90" customWidth="1"/>
    <col min="2307" max="2307" width="13.42578125" style="90" customWidth="1"/>
    <col min="2308" max="2308" width="2.7109375" style="90" customWidth="1"/>
    <col min="2309" max="2309" width="13.42578125" style="90" customWidth="1"/>
    <col min="2310" max="2556" width="8.85546875" style="90" customWidth="1"/>
    <col min="2557" max="2557" width="8.28515625" style="90" customWidth="1"/>
    <col min="2558" max="2558" width="13.5703125" style="90" customWidth="1"/>
    <col min="2559" max="2559" width="25.28515625" style="90" customWidth="1"/>
    <col min="2560" max="2560" width="9.5703125" style="90" customWidth="1"/>
    <col min="2561" max="2561" width="13.42578125" style="90" customWidth="1"/>
    <col min="2562" max="2562" width="9.85546875" style="90" customWidth="1"/>
    <col min="2563" max="2563" width="13.42578125" style="90" customWidth="1"/>
    <col min="2564" max="2564" width="2.7109375" style="90" customWidth="1"/>
    <col min="2565" max="2565" width="13.42578125" style="90" customWidth="1"/>
    <col min="2566" max="2812" width="8.85546875" style="90" customWidth="1"/>
    <col min="2813" max="2813" width="8.28515625" style="90" customWidth="1"/>
    <col min="2814" max="2814" width="13.5703125" style="90" customWidth="1"/>
    <col min="2815" max="2815" width="25.28515625" style="90" customWidth="1"/>
    <col min="2816" max="2816" width="9.5703125" style="90" customWidth="1"/>
    <col min="2817" max="2817" width="13.42578125" style="90" customWidth="1"/>
    <col min="2818" max="2818" width="9.85546875" style="90" customWidth="1"/>
    <col min="2819" max="2819" width="13.42578125" style="90" customWidth="1"/>
    <col min="2820" max="2820" width="2.7109375" style="90" customWidth="1"/>
    <col min="2821" max="2821" width="13.42578125" style="90" customWidth="1"/>
    <col min="2822" max="3068" width="8.85546875" style="90" customWidth="1"/>
    <col min="3069" max="3069" width="8.28515625" style="90" customWidth="1"/>
    <col min="3070" max="3070" width="13.5703125" style="90" customWidth="1"/>
    <col min="3071" max="3071" width="25.28515625" style="90" customWidth="1"/>
    <col min="3072" max="3072" width="9.5703125" style="90" customWidth="1"/>
    <col min="3073" max="3073" width="13.42578125" style="90" customWidth="1"/>
    <col min="3074" max="3074" width="9.85546875" style="90" customWidth="1"/>
    <col min="3075" max="3075" width="13.42578125" style="90" customWidth="1"/>
    <col min="3076" max="3076" width="2.7109375" style="90" customWidth="1"/>
    <col min="3077" max="3077" width="13.42578125" style="90" customWidth="1"/>
    <col min="3078" max="3324" width="8.85546875" style="90" customWidth="1"/>
    <col min="3325" max="3325" width="8.28515625" style="90" customWidth="1"/>
    <col min="3326" max="3326" width="13.5703125" style="90" customWidth="1"/>
    <col min="3327" max="3327" width="25.28515625" style="90" customWidth="1"/>
    <col min="3328" max="3328" width="9.5703125" style="90" customWidth="1"/>
    <col min="3329" max="3329" width="13.42578125" style="90" customWidth="1"/>
    <col min="3330" max="3330" width="9.85546875" style="90" customWidth="1"/>
    <col min="3331" max="3331" width="13.42578125" style="90" customWidth="1"/>
    <col min="3332" max="3332" width="2.7109375" style="90" customWidth="1"/>
    <col min="3333" max="3333" width="13.42578125" style="90" customWidth="1"/>
    <col min="3334" max="3580" width="8.85546875" style="90" customWidth="1"/>
    <col min="3581" max="3581" width="8.28515625" style="90" customWidth="1"/>
    <col min="3582" max="3582" width="13.5703125" style="90" customWidth="1"/>
    <col min="3583" max="3583" width="25.28515625" style="90" customWidth="1"/>
    <col min="3584" max="3584" width="9.5703125" style="90" customWidth="1"/>
    <col min="3585" max="3585" width="13.42578125" style="90" customWidth="1"/>
    <col min="3586" max="3586" width="9.85546875" style="90" customWidth="1"/>
    <col min="3587" max="3587" width="13.42578125" style="90" customWidth="1"/>
    <col min="3588" max="3588" width="2.7109375" style="90" customWidth="1"/>
    <col min="3589" max="3589" width="13.42578125" style="90" customWidth="1"/>
    <col min="3590" max="3836" width="8.85546875" style="90" customWidth="1"/>
    <col min="3837" max="3837" width="8.28515625" style="90" customWidth="1"/>
    <col min="3838" max="3838" width="13.5703125" style="90" customWidth="1"/>
    <col min="3839" max="3839" width="25.28515625" style="90" customWidth="1"/>
    <col min="3840" max="3840" width="9.5703125" style="90" customWidth="1"/>
    <col min="3841" max="3841" width="13.42578125" style="90" customWidth="1"/>
    <col min="3842" max="3842" width="9.85546875" style="90" customWidth="1"/>
    <col min="3843" max="3843" width="13.42578125" style="90" customWidth="1"/>
    <col min="3844" max="3844" width="2.7109375" style="90" customWidth="1"/>
    <col min="3845" max="3845" width="13.42578125" style="90" customWidth="1"/>
    <col min="3846" max="4092" width="8.85546875" style="90" customWidth="1"/>
    <col min="4093" max="4093" width="8.28515625" style="90" customWidth="1"/>
    <col min="4094" max="4094" width="13.5703125" style="90" customWidth="1"/>
    <col min="4095" max="4095" width="25.28515625" style="90" customWidth="1"/>
    <col min="4096" max="4096" width="9.5703125" style="90" customWidth="1"/>
    <col min="4097" max="4097" width="13.42578125" style="90" customWidth="1"/>
    <col min="4098" max="4098" width="9.85546875" style="90" customWidth="1"/>
    <col min="4099" max="4099" width="13.42578125" style="90" customWidth="1"/>
    <col min="4100" max="4100" width="2.7109375" style="90" customWidth="1"/>
    <col min="4101" max="4101" width="13.42578125" style="90" customWidth="1"/>
    <col min="4102" max="4348" width="8.85546875" style="90" customWidth="1"/>
    <col min="4349" max="4349" width="8.28515625" style="90" customWidth="1"/>
    <col min="4350" max="4350" width="13.5703125" style="90" customWidth="1"/>
    <col min="4351" max="4351" width="25.28515625" style="90" customWidth="1"/>
    <col min="4352" max="4352" width="9.5703125" style="90" customWidth="1"/>
    <col min="4353" max="4353" width="13.42578125" style="90" customWidth="1"/>
    <col min="4354" max="4354" width="9.85546875" style="90" customWidth="1"/>
    <col min="4355" max="4355" width="13.42578125" style="90" customWidth="1"/>
    <col min="4356" max="4356" width="2.7109375" style="90" customWidth="1"/>
    <col min="4357" max="4357" width="13.42578125" style="90" customWidth="1"/>
    <col min="4358" max="4604" width="8.85546875" style="90" customWidth="1"/>
    <col min="4605" max="4605" width="8.28515625" style="90" customWidth="1"/>
    <col min="4606" max="4606" width="13.5703125" style="90" customWidth="1"/>
    <col min="4607" max="4607" width="25.28515625" style="90" customWidth="1"/>
    <col min="4608" max="4608" width="9.5703125" style="90" customWidth="1"/>
    <col min="4609" max="4609" width="13.42578125" style="90" customWidth="1"/>
    <col min="4610" max="4610" width="9.85546875" style="90" customWidth="1"/>
    <col min="4611" max="4611" width="13.42578125" style="90" customWidth="1"/>
    <col min="4612" max="4612" width="2.7109375" style="90" customWidth="1"/>
    <col min="4613" max="4613" width="13.42578125" style="90" customWidth="1"/>
    <col min="4614" max="4860" width="8.85546875" style="90" customWidth="1"/>
    <col min="4861" max="4861" width="8.28515625" style="90" customWidth="1"/>
    <col min="4862" max="4862" width="13.5703125" style="90" customWidth="1"/>
    <col min="4863" max="4863" width="25.28515625" style="90" customWidth="1"/>
    <col min="4864" max="4864" width="9.5703125" style="90" customWidth="1"/>
    <col min="4865" max="4865" width="13.42578125" style="90" customWidth="1"/>
    <col min="4866" max="4866" width="9.85546875" style="90" customWidth="1"/>
    <col min="4867" max="4867" width="13.42578125" style="90" customWidth="1"/>
    <col min="4868" max="4868" width="2.7109375" style="90" customWidth="1"/>
    <col min="4869" max="4869" width="13.42578125" style="90" customWidth="1"/>
    <col min="4870" max="5116" width="8.85546875" style="90" customWidth="1"/>
    <col min="5117" max="5117" width="8.28515625" style="90" customWidth="1"/>
    <col min="5118" max="5118" width="13.5703125" style="90" customWidth="1"/>
    <col min="5119" max="5119" width="25.28515625" style="90" customWidth="1"/>
    <col min="5120" max="5120" width="9.5703125" style="90" customWidth="1"/>
    <col min="5121" max="5121" width="13.42578125" style="90" customWidth="1"/>
    <col min="5122" max="5122" width="9.85546875" style="90" customWidth="1"/>
    <col min="5123" max="5123" width="13.42578125" style="90" customWidth="1"/>
    <col min="5124" max="5124" width="2.7109375" style="90" customWidth="1"/>
    <col min="5125" max="5125" width="13.42578125" style="90" customWidth="1"/>
    <col min="5126" max="5372" width="8.85546875" style="90" customWidth="1"/>
    <col min="5373" max="5373" width="8.28515625" style="90" customWidth="1"/>
    <col min="5374" max="5374" width="13.5703125" style="90" customWidth="1"/>
    <col min="5375" max="5375" width="25.28515625" style="90" customWidth="1"/>
    <col min="5376" max="5376" width="9.5703125" style="90" customWidth="1"/>
    <col min="5377" max="5377" width="13.42578125" style="90" customWidth="1"/>
    <col min="5378" max="5378" width="9.85546875" style="90" customWidth="1"/>
    <col min="5379" max="5379" width="13.42578125" style="90" customWidth="1"/>
    <col min="5380" max="5380" width="2.7109375" style="90" customWidth="1"/>
    <col min="5381" max="5381" width="13.42578125" style="90" customWidth="1"/>
    <col min="5382" max="5628" width="8.85546875" style="90" customWidth="1"/>
    <col min="5629" max="5629" width="8.28515625" style="90" customWidth="1"/>
    <col min="5630" max="5630" width="13.5703125" style="90" customWidth="1"/>
    <col min="5631" max="5631" width="25.28515625" style="90" customWidth="1"/>
    <col min="5632" max="5632" width="9.5703125" style="90" customWidth="1"/>
    <col min="5633" max="5633" width="13.42578125" style="90" customWidth="1"/>
    <col min="5634" max="5634" width="9.85546875" style="90" customWidth="1"/>
    <col min="5635" max="5635" width="13.42578125" style="90" customWidth="1"/>
    <col min="5636" max="5636" width="2.7109375" style="90" customWidth="1"/>
    <col min="5637" max="5637" width="13.42578125" style="90" customWidth="1"/>
    <col min="5638" max="5884" width="8.85546875" style="90" customWidth="1"/>
    <col min="5885" max="5885" width="8.28515625" style="90" customWidth="1"/>
    <col min="5886" max="5886" width="13.5703125" style="90" customWidth="1"/>
    <col min="5887" max="5887" width="25.28515625" style="90" customWidth="1"/>
    <col min="5888" max="5888" width="9.5703125" style="90" customWidth="1"/>
    <col min="5889" max="5889" width="13.42578125" style="90" customWidth="1"/>
    <col min="5890" max="5890" width="9.85546875" style="90" customWidth="1"/>
    <col min="5891" max="5891" width="13.42578125" style="90" customWidth="1"/>
    <col min="5892" max="5892" width="2.7109375" style="90" customWidth="1"/>
    <col min="5893" max="5893" width="13.42578125" style="90" customWidth="1"/>
    <col min="5894" max="6140" width="8.85546875" style="90" customWidth="1"/>
    <col min="6141" max="6141" width="8.28515625" style="90" customWidth="1"/>
    <col min="6142" max="6142" width="13.5703125" style="90" customWidth="1"/>
    <col min="6143" max="6143" width="25.28515625" style="90" customWidth="1"/>
    <col min="6144" max="6144" width="9.5703125" style="90" customWidth="1"/>
    <col min="6145" max="6145" width="13.42578125" style="90" customWidth="1"/>
    <col min="6146" max="6146" width="9.85546875" style="90" customWidth="1"/>
    <col min="6147" max="6147" width="13.42578125" style="90" customWidth="1"/>
    <col min="6148" max="6148" width="2.7109375" style="90" customWidth="1"/>
    <col min="6149" max="6149" width="13.42578125" style="90" customWidth="1"/>
    <col min="6150" max="6396" width="8.85546875" style="90" customWidth="1"/>
    <col min="6397" max="6397" width="8.28515625" style="90" customWidth="1"/>
    <col min="6398" max="6398" width="13.5703125" style="90" customWidth="1"/>
    <col min="6399" max="6399" width="25.28515625" style="90" customWidth="1"/>
    <col min="6400" max="6400" width="9.5703125" style="90" customWidth="1"/>
    <col min="6401" max="6401" width="13.42578125" style="90" customWidth="1"/>
    <col min="6402" max="6402" width="9.85546875" style="90" customWidth="1"/>
    <col min="6403" max="6403" width="13.42578125" style="90" customWidth="1"/>
    <col min="6404" max="6404" width="2.7109375" style="90" customWidth="1"/>
    <col min="6405" max="6405" width="13.42578125" style="90" customWidth="1"/>
    <col min="6406" max="6652" width="8.85546875" style="90" customWidth="1"/>
    <col min="6653" max="6653" width="8.28515625" style="90" customWidth="1"/>
    <col min="6654" max="6654" width="13.5703125" style="90" customWidth="1"/>
    <col min="6655" max="6655" width="25.28515625" style="90" customWidth="1"/>
    <col min="6656" max="6656" width="9.5703125" style="90" customWidth="1"/>
    <col min="6657" max="6657" width="13.42578125" style="90" customWidth="1"/>
    <col min="6658" max="6658" width="9.85546875" style="90" customWidth="1"/>
    <col min="6659" max="6659" width="13.42578125" style="90" customWidth="1"/>
    <col min="6660" max="6660" width="2.7109375" style="90" customWidth="1"/>
    <col min="6661" max="6661" width="13.42578125" style="90" customWidth="1"/>
    <col min="6662" max="6908" width="8.85546875" style="90" customWidth="1"/>
    <col min="6909" max="6909" width="8.28515625" style="90" customWidth="1"/>
    <col min="6910" max="6910" width="13.5703125" style="90" customWidth="1"/>
    <col min="6911" max="6911" width="25.28515625" style="90" customWidth="1"/>
    <col min="6912" max="6912" width="9.5703125" style="90" customWidth="1"/>
    <col min="6913" max="6913" width="13.42578125" style="90" customWidth="1"/>
    <col min="6914" max="6914" width="9.85546875" style="90" customWidth="1"/>
    <col min="6915" max="6915" width="13.42578125" style="90" customWidth="1"/>
    <col min="6916" max="6916" width="2.7109375" style="90" customWidth="1"/>
    <col min="6917" max="6917" width="13.42578125" style="90" customWidth="1"/>
    <col min="6918" max="7164" width="8.85546875" style="90" customWidth="1"/>
    <col min="7165" max="7165" width="8.28515625" style="90" customWidth="1"/>
    <col min="7166" max="7166" width="13.5703125" style="90" customWidth="1"/>
    <col min="7167" max="7167" width="25.28515625" style="90" customWidth="1"/>
    <col min="7168" max="7168" width="9.5703125" style="90" customWidth="1"/>
    <col min="7169" max="7169" width="13.42578125" style="90" customWidth="1"/>
    <col min="7170" max="7170" width="9.85546875" style="90" customWidth="1"/>
    <col min="7171" max="7171" width="13.42578125" style="90" customWidth="1"/>
    <col min="7172" max="7172" width="2.7109375" style="90" customWidth="1"/>
    <col min="7173" max="7173" width="13.42578125" style="90" customWidth="1"/>
    <col min="7174" max="7420" width="8.85546875" style="90" customWidth="1"/>
    <col min="7421" max="7421" width="8.28515625" style="90" customWidth="1"/>
    <col min="7422" max="7422" width="13.5703125" style="90" customWidth="1"/>
    <col min="7423" max="7423" width="25.28515625" style="90" customWidth="1"/>
    <col min="7424" max="7424" width="9.5703125" style="90" customWidth="1"/>
    <col min="7425" max="7425" width="13.42578125" style="90" customWidth="1"/>
    <col min="7426" max="7426" width="9.85546875" style="90" customWidth="1"/>
    <col min="7427" max="7427" width="13.42578125" style="90" customWidth="1"/>
    <col min="7428" max="7428" width="2.7109375" style="90" customWidth="1"/>
    <col min="7429" max="7429" width="13.42578125" style="90" customWidth="1"/>
    <col min="7430" max="7676" width="8.85546875" style="90" customWidth="1"/>
    <col min="7677" max="7677" width="8.28515625" style="90" customWidth="1"/>
    <col min="7678" max="7678" width="13.5703125" style="90" customWidth="1"/>
    <col min="7679" max="7679" width="25.28515625" style="90" customWidth="1"/>
    <col min="7680" max="7680" width="9.5703125" style="90" customWidth="1"/>
    <col min="7681" max="7681" width="13.42578125" style="90" customWidth="1"/>
    <col min="7682" max="7682" width="9.85546875" style="90" customWidth="1"/>
    <col min="7683" max="7683" width="13.42578125" style="90" customWidth="1"/>
    <col min="7684" max="7684" width="2.7109375" style="90" customWidth="1"/>
    <col min="7685" max="7685" width="13.42578125" style="90" customWidth="1"/>
    <col min="7686" max="7932" width="8.85546875" style="90" customWidth="1"/>
    <col min="7933" max="7933" width="8.28515625" style="90" customWidth="1"/>
    <col min="7934" max="7934" width="13.5703125" style="90" customWidth="1"/>
    <col min="7935" max="7935" width="25.28515625" style="90" customWidth="1"/>
    <col min="7936" max="7936" width="9.5703125" style="90" customWidth="1"/>
    <col min="7937" max="7937" width="13.42578125" style="90" customWidth="1"/>
    <col min="7938" max="7938" width="9.85546875" style="90" customWidth="1"/>
    <col min="7939" max="7939" width="13.42578125" style="90" customWidth="1"/>
    <col min="7940" max="7940" width="2.7109375" style="90" customWidth="1"/>
    <col min="7941" max="7941" width="13.42578125" style="90" customWidth="1"/>
    <col min="7942" max="8188" width="8.85546875" style="90" customWidth="1"/>
    <col min="8189" max="8189" width="8.28515625" style="90" customWidth="1"/>
    <col min="8190" max="8190" width="13.5703125" style="90" customWidth="1"/>
    <col min="8191" max="8191" width="25.28515625" style="90" customWidth="1"/>
    <col min="8192" max="8192" width="9.5703125" style="90" customWidth="1"/>
    <col min="8193" max="8193" width="13.42578125" style="90" customWidth="1"/>
    <col min="8194" max="8194" width="9.85546875" style="90" customWidth="1"/>
    <col min="8195" max="8195" width="13.42578125" style="90" customWidth="1"/>
    <col min="8196" max="8196" width="2.7109375" style="90" customWidth="1"/>
    <col min="8197" max="8197" width="13.42578125" style="90" customWidth="1"/>
    <col min="8198" max="8444" width="8.85546875" style="90" customWidth="1"/>
    <col min="8445" max="8445" width="8.28515625" style="90" customWidth="1"/>
    <col min="8446" max="8446" width="13.5703125" style="90" customWidth="1"/>
    <col min="8447" max="8447" width="25.28515625" style="90" customWidth="1"/>
    <col min="8448" max="8448" width="9.5703125" style="90" customWidth="1"/>
    <col min="8449" max="8449" width="13.42578125" style="90" customWidth="1"/>
    <col min="8450" max="8450" width="9.85546875" style="90" customWidth="1"/>
    <col min="8451" max="8451" width="13.42578125" style="90" customWidth="1"/>
    <col min="8452" max="8452" width="2.7109375" style="90" customWidth="1"/>
    <col min="8453" max="8453" width="13.42578125" style="90" customWidth="1"/>
    <col min="8454" max="8700" width="8.85546875" style="90" customWidth="1"/>
    <col min="8701" max="8701" width="8.28515625" style="90" customWidth="1"/>
    <col min="8702" max="8702" width="13.5703125" style="90" customWidth="1"/>
    <col min="8703" max="8703" width="25.28515625" style="90" customWidth="1"/>
    <col min="8704" max="8704" width="9.5703125" style="90" customWidth="1"/>
    <col min="8705" max="8705" width="13.42578125" style="90" customWidth="1"/>
    <col min="8706" max="8706" width="9.85546875" style="90" customWidth="1"/>
    <col min="8707" max="8707" width="13.42578125" style="90" customWidth="1"/>
    <col min="8708" max="8708" width="2.7109375" style="90" customWidth="1"/>
    <col min="8709" max="8709" width="13.42578125" style="90" customWidth="1"/>
    <col min="8710" max="8956" width="8.85546875" style="90" customWidth="1"/>
    <col min="8957" max="8957" width="8.28515625" style="90" customWidth="1"/>
    <col min="8958" max="8958" width="13.5703125" style="90" customWidth="1"/>
    <col min="8959" max="8959" width="25.28515625" style="90" customWidth="1"/>
    <col min="8960" max="8960" width="9.5703125" style="90" customWidth="1"/>
    <col min="8961" max="8961" width="13.42578125" style="90" customWidth="1"/>
    <col min="8962" max="8962" width="9.85546875" style="90" customWidth="1"/>
    <col min="8963" max="8963" width="13.42578125" style="90" customWidth="1"/>
    <col min="8964" max="8964" width="2.7109375" style="90" customWidth="1"/>
    <col min="8965" max="8965" width="13.42578125" style="90" customWidth="1"/>
    <col min="8966" max="9212" width="8.85546875" style="90" customWidth="1"/>
    <col min="9213" max="9213" width="8.28515625" style="90" customWidth="1"/>
    <col min="9214" max="9214" width="13.5703125" style="90" customWidth="1"/>
    <col min="9215" max="9215" width="25.28515625" style="90" customWidth="1"/>
    <col min="9216" max="9216" width="9.5703125" style="90" customWidth="1"/>
    <col min="9217" max="9217" width="13.42578125" style="90" customWidth="1"/>
    <col min="9218" max="9218" width="9.85546875" style="90" customWidth="1"/>
    <col min="9219" max="9219" width="13.42578125" style="90" customWidth="1"/>
    <col min="9220" max="9220" width="2.7109375" style="90" customWidth="1"/>
    <col min="9221" max="9221" width="13.42578125" style="90" customWidth="1"/>
    <col min="9222" max="9468" width="8.85546875" style="90" customWidth="1"/>
    <col min="9469" max="9469" width="8.28515625" style="90" customWidth="1"/>
    <col min="9470" max="9470" width="13.5703125" style="90" customWidth="1"/>
    <col min="9471" max="9471" width="25.28515625" style="90" customWidth="1"/>
    <col min="9472" max="9472" width="9.5703125" style="90" customWidth="1"/>
    <col min="9473" max="9473" width="13.42578125" style="90" customWidth="1"/>
    <col min="9474" max="9474" width="9.85546875" style="90" customWidth="1"/>
    <col min="9475" max="9475" width="13.42578125" style="90" customWidth="1"/>
    <col min="9476" max="9476" width="2.7109375" style="90" customWidth="1"/>
    <col min="9477" max="9477" width="13.42578125" style="90" customWidth="1"/>
    <col min="9478" max="9724" width="8.85546875" style="90" customWidth="1"/>
    <col min="9725" max="9725" width="8.28515625" style="90" customWidth="1"/>
    <col min="9726" max="9726" width="13.5703125" style="90" customWidth="1"/>
    <col min="9727" max="9727" width="25.28515625" style="90" customWidth="1"/>
    <col min="9728" max="9728" width="9.5703125" style="90" customWidth="1"/>
    <col min="9729" max="9729" width="13.42578125" style="90" customWidth="1"/>
    <col min="9730" max="9730" width="9.85546875" style="90" customWidth="1"/>
    <col min="9731" max="9731" width="13.42578125" style="90" customWidth="1"/>
    <col min="9732" max="9732" width="2.7109375" style="90" customWidth="1"/>
    <col min="9733" max="9733" width="13.42578125" style="90" customWidth="1"/>
    <col min="9734" max="9980" width="8.85546875" style="90" customWidth="1"/>
    <col min="9981" max="9981" width="8.28515625" style="90" customWidth="1"/>
    <col min="9982" max="9982" width="13.5703125" style="90" customWidth="1"/>
    <col min="9983" max="9983" width="25.28515625" style="90" customWidth="1"/>
    <col min="9984" max="9984" width="9.5703125" style="90" customWidth="1"/>
    <col min="9985" max="9985" width="13.42578125" style="90" customWidth="1"/>
    <col min="9986" max="9986" width="9.85546875" style="90" customWidth="1"/>
    <col min="9987" max="9987" width="13.42578125" style="90" customWidth="1"/>
    <col min="9988" max="9988" width="2.7109375" style="90" customWidth="1"/>
    <col min="9989" max="9989" width="13.42578125" style="90" customWidth="1"/>
    <col min="9990" max="10236" width="8.85546875" style="90" customWidth="1"/>
    <col min="10237" max="10237" width="8.28515625" style="90" customWidth="1"/>
    <col min="10238" max="10238" width="13.5703125" style="90" customWidth="1"/>
    <col min="10239" max="10239" width="25.28515625" style="90" customWidth="1"/>
    <col min="10240" max="10240" width="9.5703125" style="90" customWidth="1"/>
    <col min="10241" max="10241" width="13.42578125" style="90" customWidth="1"/>
    <col min="10242" max="10242" width="9.85546875" style="90" customWidth="1"/>
    <col min="10243" max="10243" width="13.42578125" style="90" customWidth="1"/>
    <col min="10244" max="10244" width="2.7109375" style="90" customWidth="1"/>
    <col min="10245" max="10245" width="13.42578125" style="90" customWidth="1"/>
    <col min="10246" max="10492" width="8.85546875" style="90" customWidth="1"/>
    <col min="10493" max="10493" width="8.28515625" style="90" customWidth="1"/>
    <col min="10494" max="10494" width="13.5703125" style="90" customWidth="1"/>
    <col min="10495" max="10495" width="25.28515625" style="90" customWidth="1"/>
    <col min="10496" max="10496" width="9.5703125" style="90" customWidth="1"/>
    <col min="10497" max="10497" width="13.42578125" style="90" customWidth="1"/>
    <col min="10498" max="10498" width="9.85546875" style="90" customWidth="1"/>
    <col min="10499" max="10499" width="13.42578125" style="90" customWidth="1"/>
    <col min="10500" max="10500" width="2.7109375" style="90" customWidth="1"/>
    <col min="10501" max="10501" width="13.42578125" style="90" customWidth="1"/>
    <col min="10502" max="10748" width="8.85546875" style="90" customWidth="1"/>
    <col min="10749" max="10749" width="8.28515625" style="90" customWidth="1"/>
    <col min="10750" max="10750" width="13.5703125" style="90" customWidth="1"/>
    <col min="10751" max="10751" width="25.28515625" style="90" customWidth="1"/>
    <col min="10752" max="10752" width="9.5703125" style="90" customWidth="1"/>
    <col min="10753" max="10753" width="13.42578125" style="90" customWidth="1"/>
    <col min="10754" max="10754" width="9.85546875" style="90" customWidth="1"/>
    <col min="10755" max="10755" width="13.42578125" style="90" customWidth="1"/>
    <col min="10756" max="10756" width="2.7109375" style="90" customWidth="1"/>
    <col min="10757" max="10757" width="13.42578125" style="90" customWidth="1"/>
    <col min="10758" max="11004" width="8.85546875" style="90" customWidth="1"/>
    <col min="11005" max="11005" width="8.28515625" style="90" customWidth="1"/>
    <col min="11006" max="11006" width="13.5703125" style="90" customWidth="1"/>
    <col min="11007" max="11007" width="25.28515625" style="90" customWidth="1"/>
    <col min="11008" max="11008" width="9.5703125" style="90" customWidth="1"/>
    <col min="11009" max="11009" width="13.42578125" style="90" customWidth="1"/>
    <col min="11010" max="11010" width="9.85546875" style="90" customWidth="1"/>
    <col min="11011" max="11011" width="13.42578125" style="90" customWidth="1"/>
    <col min="11012" max="11012" width="2.7109375" style="90" customWidth="1"/>
    <col min="11013" max="11013" width="13.42578125" style="90" customWidth="1"/>
    <col min="11014" max="11260" width="8.85546875" style="90" customWidth="1"/>
    <col min="11261" max="11261" width="8.28515625" style="90" customWidth="1"/>
    <col min="11262" max="11262" width="13.5703125" style="90" customWidth="1"/>
    <col min="11263" max="11263" width="25.28515625" style="90" customWidth="1"/>
    <col min="11264" max="11264" width="9.5703125" style="90" customWidth="1"/>
    <col min="11265" max="11265" width="13.42578125" style="90" customWidth="1"/>
    <col min="11266" max="11266" width="9.85546875" style="90" customWidth="1"/>
    <col min="11267" max="11267" width="13.42578125" style="90" customWidth="1"/>
    <col min="11268" max="11268" width="2.7109375" style="90" customWidth="1"/>
    <col min="11269" max="11269" width="13.42578125" style="90" customWidth="1"/>
    <col min="11270" max="11516" width="8.85546875" style="90" customWidth="1"/>
    <col min="11517" max="11517" width="8.28515625" style="90" customWidth="1"/>
    <col min="11518" max="11518" width="13.5703125" style="90" customWidth="1"/>
    <col min="11519" max="11519" width="25.28515625" style="90" customWidth="1"/>
    <col min="11520" max="11520" width="9.5703125" style="90" customWidth="1"/>
    <col min="11521" max="11521" width="13.42578125" style="90" customWidth="1"/>
    <col min="11522" max="11522" width="9.85546875" style="90" customWidth="1"/>
    <col min="11523" max="11523" width="13.42578125" style="90" customWidth="1"/>
    <col min="11524" max="11524" width="2.7109375" style="90" customWidth="1"/>
    <col min="11525" max="11525" width="13.42578125" style="90" customWidth="1"/>
    <col min="11526" max="11772" width="8.85546875" style="90" customWidth="1"/>
    <col min="11773" max="11773" width="8.28515625" style="90" customWidth="1"/>
    <col min="11774" max="11774" width="13.5703125" style="90" customWidth="1"/>
    <col min="11775" max="11775" width="25.28515625" style="90" customWidth="1"/>
    <col min="11776" max="11776" width="9.5703125" style="90" customWidth="1"/>
    <col min="11777" max="11777" width="13.42578125" style="90" customWidth="1"/>
    <col min="11778" max="11778" width="9.85546875" style="90" customWidth="1"/>
    <col min="11779" max="11779" width="13.42578125" style="90" customWidth="1"/>
    <col min="11780" max="11780" width="2.7109375" style="90" customWidth="1"/>
    <col min="11781" max="11781" width="13.42578125" style="90" customWidth="1"/>
    <col min="11782" max="12028" width="8.85546875" style="90" customWidth="1"/>
    <col min="12029" max="12029" width="8.28515625" style="90" customWidth="1"/>
    <col min="12030" max="12030" width="13.5703125" style="90" customWidth="1"/>
    <col min="12031" max="12031" width="25.28515625" style="90" customWidth="1"/>
    <col min="12032" max="12032" width="9.5703125" style="90" customWidth="1"/>
    <col min="12033" max="12033" width="13.42578125" style="90" customWidth="1"/>
    <col min="12034" max="12034" width="9.85546875" style="90" customWidth="1"/>
    <col min="12035" max="12035" width="13.42578125" style="90" customWidth="1"/>
    <col min="12036" max="12036" width="2.7109375" style="90" customWidth="1"/>
    <col min="12037" max="12037" width="13.42578125" style="90" customWidth="1"/>
    <col min="12038" max="12284" width="8.85546875" style="90" customWidth="1"/>
    <col min="12285" max="12285" width="8.28515625" style="90" customWidth="1"/>
    <col min="12286" max="12286" width="13.5703125" style="90" customWidth="1"/>
    <col min="12287" max="12287" width="25.28515625" style="90" customWidth="1"/>
    <col min="12288" max="12288" width="9.5703125" style="90" customWidth="1"/>
    <col min="12289" max="12289" width="13.42578125" style="90" customWidth="1"/>
    <col min="12290" max="12290" width="9.85546875" style="90" customWidth="1"/>
    <col min="12291" max="12291" width="13.42578125" style="90" customWidth="1"/>
    <col min="12292" max="12292" width="2.7109375" style="90" customWidth="1"/>
    <col min="12293" max="12293" width="13.42578125" style="90" customWidth="1"/>
    <col min="12294" max="12540" width="8.85546875" style="90" customWidth="1"/>
    <col min="12541" max="12541" width="8.28515625" style="90" customWidth="1"/>
    <col min="12542" max="12542" width="13.5703125" style="90" customWidth="1"/>
    <col min="12543" max="12543" width="25.28515625" style="90" customWidth="1"/>
    <col min="12544" max="12544" width="9.5703125" style="90" customWidth="1"/>
    <col min="12545" max="12545" width="13.42578125" style="90" customWidth="1"/>
    <col min="12546" max="12546" width="9.85546875" style="90" customWidth="1"/>
    <col min="12547" max="12547" width="13.42578125" style="90" customWidth="1"/>
    <col min="12548" max="12548" width="2.7109375" style="90" customWidth="1"/>
    <col min="12549" max="12549" width="13.42578125" style="90" customWidth="1"/>
    <col min="12550" max="12796" width="8.85546875" style="90" customWidth="1"/>
    <col min="12797" max="12797" width="8.28515625" style="90" customWidth="1"/>
    <col min="12798" max="12798" width="13.5703125" style="90" customWidth="1"/>
    <col min="12799" max="12799" width="25.28515625" style="90" customWidth="1"/>
    <col min="12800" max="12800" width="9.5703125" style="90" customWidth="1"/>
    <col min="12801" max="12801" width="13.42578125" style="90" customWidth="1"/>
    <col min="12802" max="12802" width="9.85546875" style="90" customWidth="1"/>
    <col min="12803" max="12803" width="13.42578125" style="90" customWidth="1"/>
    <col min="12804" max="12804" width="2.7109375" style="90" customWidth="1"/>
    <col min="12805" max="12805" width="13.42578125" style="90" customWidth="1"/>
    <col min="12806" max="13052" width="8.85546875" style="90" customWidth="1"/>
    <col min="13053" max="13053" width="8.28515625" style="90" customWidth="1"/>
    <col min="13054" max="13054" width="13.5703125" style="90" customWidth="1"/>
    <col min="13055" max="13055" width="25.28515625" style="90" customWidth="1"/>
    <col min="13056" max="13056" width="9.5703125" style="90" customWidth="1"/>
    <col min="13057" max="13057" width="13.42578125" style="90" customWidth="1"/>
    <col min="13058" max="13058" width="9.85546875" style="90" customWidth="1"/>
    <col min="13059" max="13059" width="13.42578125" style="90" customWidth="1"/>
    <col min="13060" max="13060" width="2.7109375" style="90" customWidth="1"/>
    <col min="13061" max="13061" width="13.42578125" style="90" customWidth="1"/>
    <col min="13062" max="13308" width="8.85546875" style="90" customWidth="1"/>
    <col min="13309" max="13309" width="8.28515625" style="90" customWidth="1"/>
    <col min="13310" max="13310" width="13.5703125" style="90" customWidth="1"/>
    <col min="13311" max="13311" width="25.28515625" style="90" customWidth="1"/>
    <col min="13312" max="13312" width="9.5703125" style="90" customWidth="1"/>
    <col min="13313" max="13313" width="13.42578125" style="90" customWidth="1"/>
    <col min="13314" max="13314" width="9.85546875" style="90" customWidth="1"/>
    <col min="13315" max="13315" width="13.42578125" style="90" customWidth="1"/>
    <col min="13316" max="13316" width="2.7109375" style="90" customWidth="1"/>
    <col min="13317" max="13317" width="13.42578125" style="90" customWidth="1"/>
    <col min="13318" max="13564" width="8.85546875" style="90" customWidth="1"/>
    <col min="13565" max="13565" width="8.28515625" style="90" customWidth="1"/>
    <col min="13566" max="13566" width="13.5703125" style="90" customWidth="1"/>
    <col min="13567" max="13567" width="25.28515625" style="90" customWidth="1"/>
    <col min="13568" max="13568" width="9.5703125" style="90" customWidth="1"/>
    <col min="13569" max="13569" width="13.42578125" style="90" customWidth="1"/>
    <col min="13570" max="13570" width="9.85546875" style="90" customWidth="1"/>
    <col min="13571" max="13571" width="13.42578125" style="90" customWidth="1"/>
    <col min="13572" max="13572" width="2.7109375" style="90" customWidth="1"/>
    <col min="13573" max="13573" width="13.42578125" style="90" customWidth="1"/>
    <col min="13574" max="13820" width="8.85546875" style="90" customWidth="1"/>
    <col min="13821" max="13821" width="8.28515625" style="90" customWidth="1"/>
    <col min="13822" max="13822" width="13.5703125" style="90" customWidth="1"/>
    <col min="13823" max="13823" width="25.28515625" style="90" customWidth="1"/>
    <col min="13824" max="13824" width="9.5703125" style="90" customWidth="1"/>
    <col min="13825" max="13825" width="13.42578125" style="90" customWidth="1"/>
    <col min="13826" max="13826" width="9.85546875" style="90" customWidth="1"/>
    <col min="13827" max="13827" width="13.42578125" style="90" customWidth="1"/>
    <col min="13828" max="13828" width="2.7109375" style="90" customWidth="1"/>
    <col min="13829" max="13829" width="13.42578125" style="90" customWidth="1"/>
    <col min="13830" max="14076" width="8.85546875" style="90" customWidth="1"/>
    <col min="14077" max="14077" width="8.28515625" style="90" customWidth="1"/>
    <col min="14078" max="14078" width="13.5703125" style="90" customWidth="1"/>
    <col min="14079" max="14079" width="25.28515625" style="90" customWidth="1"/>
    <col min="14080" max="14080" width="9.5703125" style="90" customWidth="1"/>
    <col min="14081" max="14081" width="13.42578125" style="90" customWidth="1"/>
    <col min="14082" max="14082" width="9.85546875" style="90" customWidth="1"/>
    <col min="14083" max="14083" width="13.42578125" style="90" customWidth="1"/>
    <col min="14084" max="14084" width="2.7109375" style="90" customWidth="1"/>
    <col min="14085" max="14085" width="13.42578125" style="90" customWidth="1"/>
    <col min="14086" max="14332" width="8.85546875" style="90" customWidth="1"/>
    <col min="14333" max="14333" width="8.28515625" style="90" customWidth="1"/>
    <col min="14334" max="14334" width="13.5703125" style="90" customWidth="1"/>
    <col min="14335" max="14335" width="25.28515625" style="90" customWidth="1"/>
    <col min="14336" max="14336" width="9.5703125" style="90" customWidth="1"/>
    <col min="14337" max="14337" width="13.42578125" style="90" customWidth="1"/>
    <col min="14338" max="14338" width="9.85546875" style="90" customWidth="1"/>
    <col min="14339" max="14339" width="13.42578125" style="90" customWidth="1"/>
    <col min="14340" max="14340" width="2.7109375" style="90" customWidth="1"/>
    <col min="14341" max="14341" width="13.42578125" style="90" customWidth="1"/>
    <col min="14342" max="14588" width="8.85546875" style="90" customWidth="1"/>
    <col min="14589" max="14589" width="8.28515625" style="90" customWidth="1"/>
    <col min="14590" max="14590" width="13.5703125" style="90" customWidth="1"/>
    <col min="14591" max="14591" width="25.28515625" style="90" customWidth="1"/>
    <col min="14592" max="14592" width="9.5703125" style="90" customWidth="1"/>
    <col min="14593" max="14593" width="13.42578125" style="90" customWidth="1"/>
    <col min="14594" max="14594" width="9.85546875" style="90" customWidth="1"/>
    <col min="14595" max="14595" width="13.42578125" style="90" customWidth="1"/>
    <col min="14596" max="14596" width="2.7109375" style="90" customWidth="1"/>
    <col min="14597" max="14597" width="13.42578125" style="90" customWidth="1"/>
    <col min="14598" max="14844" width="8.85546875" style="90" customWidth="1"/>
    <col min="14845" max="14845" width="8.28515625" style="90" customWidth="1"/>
    <col min="14846" max="14846" width="13.5703125" style="90" customWidth="1"/>
    <col min="14847" max="14847" width="25.28515625" style="90" customWidth="1"/>
    <col min="14848" max="14848" width="9.5703125" style="90" customWidth="1"/>
    <col min="14849" max="14849" width="13.42578125" style="90" customWidth="1"/>
    <col min="14850" max="14850" width="9.85546875" style="90" customWidth="1"/>
    <col min="14851" max="14851" width="13.42578125" style="90" customWidth="1"/>
    <col min="14852" max="14852" width="2.7109375" style="90" customWidth="1"/>
    <col min="14853" max="14853" width="13.42578125" style="90" customWidth="1"/>
    <col min="14854" max="15100" width="8.85546875" style="90" customWidth="1"/>
    <col min="15101" max="15101" width="8.28515625" style="90" customWidth="1"/>
    <col min="15102" max="15102" width="13.5703125" style="90" customWidth="1"/>
    <col min="15103" max="15103" width="25.28515625" style="90" customWidth="1"/>
    <col min="15104" max="15104" width="9.5703125" style="90" customWidth="1"/>
    <col min="15105" max="15105" width="13.42578125" style="90" customWidth="1"/>
    <col min="15106" max="15106" width="9.85546875" style="90" customWidth="1"/>
    <col min="15107" max="15107" width="13.42578125" style="90" customWidth="1"/>
    <col min="15108" max="15108" width="2.7109375" style="90" customWidth="1"/>
    <col min="15109" max="15109" width="13.42578125" style="90" customWidth="1"/>
    <col min="15110" max="15356" width="8.85546875" style="90" customWidth="1"/>
    <col min="15357" max="15357" width="8.28515625" style="90" customWidth="1"/>
    <col min="15358" max="15358" width="13.5703125" style="90" customWidth="1"/>
    <col min="15359" max="15359" width="25.28515625" style="90" customWidth="1"/>
    <col min="15360" max="15360" width="9.5703125" style="90" customWidth="1"/>
    <col min="15361" max="15361" width="13.42578125" style="90" customWidth="1"/>
    <col min="15362" max="15362" width="9.85546875" style="90" customWidth="1"/>
    <col min="15363" max="15363" width="13.42578125" style="90" customWidth="1"/>
    <col min="15364" max="15364" width="2.7109375" style="90" customWidth="1"/>
    <col min="15365" max="15365" width="13.42578125" style="90" customWidth="1"/>
    <col min="15366" max="15612" width="8.85546875" style="90" customWidth="1"/>
    <col min="15613" max="15613" width="8.28515625" style="90" customWidth="1"/>
    <col min="15614" max="15614" width="13.5703125" style="90" customWidth="1"/>
    <col min="15615" max="15615" width="25.28515625" style="90" customWidth="1"/>
    <col min="15616" max="15616" width="9.5703125" style="90" customWidth="1"/>
    <col min="15617" max="15617" width="13.42578125" style="90" customWidth="1"/>
    <col min="15618" max="15618" width="9.85546875" style="90" customWidth="1"/>
    <col min="15619" max="15619" width="13.42578125" style="90" customWidth="1"/>
    <col min="15620" max="15620" width="2.7109375" style="90" customWidth="1"/>
    <col min="15621" max="15621" width="13.42578125" style="90" customWidth="1"/>
    <col min="15622" max="15868" width="8.85546875" style="90" customWidth="1"/>
    <col min="15869" max="15869" width="8.28515625" style="90" customWidth="1"/>
    <col min="15870" max="15870" width="13.5703125" style="90" customWidth="1"/>
    <col min="15871" max="15871" width="25.28515625" style="90" customWidth="1"/>
    <col min="15872" max="15872" width="9.5703125" style="90" customWidth="1"/>
    <col min="15873" max="15873" width="13.42578125" style="90" customWidth="1"/>
    <col min="15874" max="15874" width="9.85546875" style="90" customWidth="1"/>
    <col min="15875" max="15875" width="13.42578125" style="90" customWidth="1"/>
    <col min="15876" max="15876" width="2.7109375" style="90" customWidth="1"/>
    <col min="15877" max="15877" width="13.42578125" style="90" customWidth="1"/>
    <col min="15878" max="16124" width="8.85546875" style="90" customWidth="1"/>
    <col min="16125" max="16125" width="8.28515625" style="90" customWidth="1"/>
    <col min="16126" max="16126" width="13.5703125" style="90" customWidth="1"/>
    <col min="16127" max="16127" width="25.28515625" style="90" customWidth="1"/>
    <col min="16128" max="16128" width="9.5703125" style="90" customWidth="1"/>
    <col min="16129" max="16129" width="13.42578125" style="90" customWidth="1"/>
    <col min="16130" max="16130" width="9.85546875" style="90" customWidth="1"/>
    <col min="16131" max="16131" width="13.42578125" style="90" customWidth="1"/>
    <col min="16132" max="16132" width="2.7109375" style="90" customWidth="1"/>
    <col min="16133" max="16133" width="13.42578125" style="90" customWidth="1"/>
    <col min="16134" max="16384" width="8.85546875" style="90" customWidth="1"/>
  </cols>
  <sheetData>
    <row r="1" spans="1:9" customFormat="1" ht="15">
      <c r="A1" s="155" t="s">
        <v>119</v>
      </c>
      <c r="B1" s="155"/>
      <c r="C1" s="155"/>
      <c r="D1" s="155"/>
      <c r="E1" s="155"/>
      <c r="F1" s="155"/>
    </row>
    <row r="2" spans="1:9" customFormat="1" ht="15">
      <c r="A2" s="155" t="s">
        <v>120</v>
      </c>
      <c r="B2" s="155"/>
      <c r="C2" s="155"/>
      <c r="D2" s="155"/>
      <c r="E2" s="155"/>
      <c r="F2" s="155"/>
    </row>
    <row r="3" spans="1:9" customFormat="1" ht="15">
      <c r="A3" s="89"/>
      <c r="B3" s="89"/>
      <c r="C3" s="89"/>
      <c r="D3" s="89" t="s">
        <v>121</v>
      </c>
      <c r="E3" s="89"/>
      <c r="F3" s="89"/>
    </row>
    <row r="4" spans="1:9" ht="15">
      <c r="A4" s="155" t="s">
        <v>148</v>
      </c>
      <c r="B4" s="155"/>
      <c r="C4" s="155"/>
      <c r="D4" s="155"/>
      <c r="E4" s="155"/>
      <c r="F4" s="155"/>
      <c r="G4"/>
      <c r="H4"/>
    </row>
    <row r="5" spans="1:9" ht="15.75">
      <c r="A5" s="91" t="s">
        <v>122</v>
      </c>
      <c r="B5" s="91" t="s">
        <v>63</v>
      </c>
      <c r="C5" s="91" t="s">
        <v>123</v>
      </c>
      <c r="D5" s="91" t="s">
        <v>124</v>
      </c>
      <c r="E5" s="91" t="s">
        <v>125</v>
      </c>
      <c r="F5" s="91" t="s">
        <v>126</v>
      </c>
      <c r="G5"/>
      <c r="H5"/>
    </row>
    <row r="6" spans="1:9" customFormat="1" ht="15">
      <c r="A6" s="150" t="s">
        <v>127</v>
      </c>
      <c r="B6" s="150"/>
      <c r="C6" s="150"/>
      <c r="D6" s="150"/>
      <c r="E6" s="150"/>
      <c r="F6" s="92">
        <v>0</v>
      </c>
    </row>
    <row r="7" spans="1:9" customFormat="1" ht="15">
      <c r="A7" s="150" t="s">
        <v>128</v>
      </c>
      <c r="B7" s="150"/>
      <c r="C7" s="150"/>
      <c r="D7" s="150"/>
      <c r="E7" s="150"/>
      <c r="F7" s="93">
        <v>0</v>
      </c>
    </row>
    <row r="8" spans="1:9" ht="15">
      <c r="A8" s="150" t="s">
        <v>129</v>
      </c>
      <c r="B8" s="150"/>
      <c r="C8" s="150"/>
      <c r="D8" s="150"/>
      <c r="E8" s="150"/>
      <c r="F8" s="92">
        <v>0</v>
      </c>
    </row>
    <row r="9" spans="1:9" ht="15">
      <c r="A9" s="150" t="s">
        <v>132</v>
      </c>
      <c r="B9" s="150"/>
      <c r="C9" s="150"/>
      <c r="D9" s="150"/>
      <c r="E9" s="150"/>
      <c r="F9" s="92">
        <f>F8+F7</f>
        <v>0</v>
      </c>
      <c r="G9" s="100"/>
      <c r="I9" s="101"/>
    </row>
    <row r="10" spans="1:9" customFormat="1" ht="15">
      <c r="A10" s="150" t="s">
        <v>133</v>
      </c>
      <c r="B10" s="150"/>
      <c r="C10" s="150"/>
      <c r="D10" s="150"/>
      <c r="E10" s="150"/>
      <c r="F10" s="92">
        <v>0</v>
      </c>
    </row>
    <row r="11" spans="1:9" customFormat="1" ht="15">
      <c r="A11" s="150" t="s">
        <v>134</v>
      </c>
      <c r="B11" s="150"/>
      <c r="C11" s="150"/>
      <c r="D11" s="150"/>
      <c r="E11" s="150"/>
      <c r="F11" s="93">
        <v>0</v>
      </c>
    </row>
    <row r="12" spans="1:9" customFormat="1" ht="15">
      <c r="A12" s="150" t="s">
        <v>135</v>
      </c>
      <c r="B12" s="150"/>
      <c r="C12" s="150"/>
      <c r="D12" s="150"/>
      <c r="E12" s="150"/>
      <c r="F12" s="93">
        <v>0</v>
      </c>
    </row>
    <row r="13" spans="1:9" customFormat="1" ht="15">
      <c r="A13" s="150" t="s">
        <v>136</v>
      </c>
      <c r="B13" s="150"/>
      <c r="C13" s="150"/>
      <c r="D13" s="150"/>
      <c r="E13" s="150"/>
      <c r="F13" s="92">
        <f>SUM(F10:F12)</f>
        <v>0</v>
      </c>
    </row>
    <row r="14" spans="1:9" customFormat="1" ht="15">
      <c r="A14" s="150" t="s">
        <v>137</v>
      </c>
      <c r="B14" s="150"/>
      <c r="C14" s="150"/>
      <c r="D14" s="150"/>
      <c r="E14" s="150"/>
      <c r="F14" s="92">
        <f>F13+F9</f>
        <v>0</v>
      </c>
      <c r="G14" s="102"/>
      <c r="I14" s="101"/>
    </row>
    <row r="15" spans="1:9" customFormat="1" ht="15">
      <c r="A15" s="150" t="s">
        <v>138</v>
      </c>
      <c r="B15" s="150"/>
      <c r="C15" s="150"/>
      <c r="D15" s="150"/>
      <c r="E15" s="150"/>
      <c r="F15" s="92">
        <v>0</v>
      </c>
      <c r="I15" s="101"/>
    </row>
    <row r="16" spans="1:9" customFormat="1" ht="15">
      <c r="A16" s="150" t="s">
        <v>139</v>
      </c>
      <c r="B16" s="150"/>
      <c r="C16" s="150"/>
      <c r="D16" s="150"/>
      <c r="E16" s="150"/>
      <c r="F16" s="93">
        <v>0</v>
      </c>
      <c r="I16" s="101"/>
    </row>
    <row r="17" spans="1:10" customFormat="1" ht="15">
      <c r="A17" s="150" t="s">
        <v>140</v>
      </c>
      <c r="B17" s="150"/>
      <c r="C17" s="150"/>
      <c r="D17" s="150"/>
      <c r="E17" s="150"/>
      <c r="F17" s="93">
        <v>0</v>
      </c>
      <c r="I17" s="101"/>
    </row>
    <row r="18" spans="1:10" customFormat="1" ht="15">
      <c r="A18" s="150" t="s">
        <v>141</v>
      </c>
      <c r="B18" s="150"/>
      <c r="C18" s="150"/>
      <c r="D18" s="150"/>
      <c r="E18" s="150"/>
      <c r="F18" s="92">
        <f>SUM(F15:F17)</f>
        <v>0</v>
      </c>
      <c r="I18" s="101"/>
    </row>
    <row r="19" spans="1:10" customFormat="1" ht="15">
      <c r="A19" s="150" t="s">
        <v>142</v>
      </c>
      <c r="B19" s="150"/>
      <c r="C19" s="150"/>
      <c r="D19" s="150"/>
      <c r="E19" s="150"/>
      <c r="F19" s="92">
        <f>F18+F14</f>
        <v>0</v>
      </c>
      <c r="G19" s="102"/>
      <c r="I19" s="101"/>
    </row>
    <row r="20" spans="1:10" ht="15">
      <c r="A20" s="150" t="s">
        <v>143</v>
      </c>
      <c r="B20" s="150"/>
      <c r="C20" s="150"/>
      <c r="D20" s="150"/>
      <c r="E20" s="150"/>
      <c r="F20" s="93">
        <v>0</v>
      </c>
    </row>
    <row r="21" spans="1:10">
      <c r="A21" s="151" t="s">
        <v>144</v>
      </c>
      <c r="B21" s="153" t="s">
        <v>130</v>
      </c>
      <c r="C21" s="94" t="s">
        <v>152</v>
      </c>
      <c r="D21" s="95">
        <v>1</v>
      </c>
      <c r="E21" s="95"/>
      <c r="F21" s="96">
        <v>70</v>
      </c>
    </row>
    <row r="22" spans="1:10" ht="15">
      <c r="A22" s="152"/>
      <c r="B22" s="154"/>
      <c r="C22" s="103" t="s">
        <v>153</v>
      </c>
      <c r="D22" s="98" t="s">
        <v>131</v>
      </c>
      <c r="E22" s="98" t="s">
        <v>131</v>
      </c>
      <c r="F22" s="99">
        <f>SUM(F21)</f>
        <v>70</v>
      </c>
    </row>
    <row r="23" spans="1:10" ht="15">
      <c r="A23" s="150" t="s">
        <v>144</v>
      </c>
      <c r="B23" s="150"/>
      <c r="C23" s="150"/>
      <c r="D23" s="150"/>
      <c r="E23" s="150"/>
      <c r="F23" s="93">
        <f>F22</f>
        <v>70</v>
      </c>
    </row>
    <row r="24" spans="1:10" ht="15">
      <c r="A24" s="150" t="s">
        <v>145</v>
      </c>
      <c r="B24" s="150"/>
      <c r="C24" s="150"/>
      <c r="D24" s="150"/>
      <c r="E24" s="150"/>
      <c r="F24" s="93">
        <v>0</v>
      </c>
    </row>
    <row r="25" spans="1:10" ht="15">
      <c r="A25" s="150" t="s">
        <v>146</v>
      </c>
      <c r="B25" s="150"/>
      <c r="C25" s="150"/>
      <c r="D25" s="150"/>
      <c r="E25" s="150"/>
      <c r="F25" s="93">
        <f>F24+F23+F20</f>
        <v>70</v>
      </c>
      <c r="H25" s="100"/>
      <c r="I25" s="104"/>
    </row>
    <row r="26" spans="1:10" ht="15">
      <c r="A26" s="150" t="s">
        <v>147</v>
      </c>
      <c r="B26" s="150"/>
      <c r="C26" s="150"/>
      <c r="D26" s="150"/>
      <c r="E26" s="150"/>
      <c r="F26" s="107">
        <f>F25+F19</f>
        <v>70</v>
      </c>
      <c r="G26" s="100"/>
      <c r="J26" s="100"/>
    </row>
    <row r="27" spans="1:10" ht="15">
      <c r="A27" s="108"/>
      <c r="B27" s="108"/>
      <c r="C27" s="108"/>
      <c r="D27" s="108"/>
      <c r="E27" s="108"/>
      <c r="F27" s="113">
        <f>F26-'Кузовлева дом № 4'!D29</f>
        <v>0</v>
      </c>
      <c r="G27" s="100"/>
      <c r="J27" s="100"/>
    </row>
    <row r="28" spans="1:10" ht="15">
      <c r="A28" s="156" t="s">
        <v>156</v>
      </c>
      <c r="B28" s="156"/>
      <c r="C28" s="156"/>
      <c r="D28" s="156"/>
      <c r="E28" s="156"/>
      <c r="F28" s="156"/>
      <c r="G28" s="100"/>
      <c r="J28" s="100"/>
    </row>
    <row r="29" spans="1:10">
      <c r="F29" s="100"/>
    </row>
    <row r="30" spans="1:10" ht="15.75">
      <c r="A30" s="91" t="s">
        <v>122</v>
      </c>
      <c r="B30" s="91" t="s">
        <v>63</v>
      </c>
      <c r="C30" s="91" t="s">
        <v>123</v>
      </c>
      <c r="D30" s="91" t="s">
        <v>124</v>
      </c>
      <c r="E30" s="91" t="s">
        <v>125</v>
      </c>
      <c r="F30" s="91" t="s">
        <v>126</v>
      </c>
      <c r="G30"/>
      <c r="H30"/>
    </row>
    <row r="31" spans="1:10" customFormat="1">
      <c r="A31" s="151" t="s">
        <v>128</v>
      </c>
      <c r="B31" s="151" t="s">
        <v>149</v>
      </c>
      <c r="C31" s="105" t="s">
        <v>150</v>
      </c>
      <c r="D31" s="105"/>
      <c r="E31" s="105"/>
      <c r="F31" s="106">
        <v>108000</v>
      </c>
    </row>
    <row r="32" spans="1:10" customFormat="1" ht="30">
      <c r="A32" s="152"/>
      <c r="B32" s="152"/>
      <c r="C32" s="97" t="s">
        <v>151</v>
      </c>
      <c r="D32" s="98" t="s">
        <v>131</v>
      </c>
      <c r="E32" s="98" t="s">
        <v>131</v>
      </c>
      <c r="F32" s="99">
        <f>F31</f>
        <v>108000</v>
      </c>
    </row>
  </sheetData>
  <mergeCells count="27">
    <mergeCell ref="A4:F4"/>
    <mergeCell ref="A6:E6"/>
    <mergeCell ref="A7:E7"/>
    <mergeCell ref="A28:F28"/>
    <mergeCell ref="A1:F1"/>
    <mergeCell ref="A2:F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31:A32"/>
    <mergeCell ref="B31:B32"/>
    <mergeCell ref="A26:E26"/>
    <mergeCell ref="A20:E20"/>
    <mergeCell ref="A21:A22"/>
    <mergeCell ref="B21:B22"/>
    <mergeCell ref="A23:E23"/>
    <mergeCell ref="A24:E24"/>
    <mergeCell ref="A25:E25"/>
  </mergeCells>
  <pageMargins left="0.87" right="0.19685039370078741" top="0.74803149606299213" bottom="0.74803149606299213" header="0.31496062992125984" footer="0.31496062992125984"/>
  <pageSetup paperSize="9" scale="6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zoomScale="70" zoomScaleNormal="70" workbookViewId="0">
      <selection activeCell="T39" sqref="T39"/>
    </sheetView>
  </sheetViews>
  <sheetFormatPr defaultRowHeight="15"/>
  <cols>
    <col min="1" max="1" width="31.28515625" style="64" customWidth="1"/>
    <col min="2" max="2" width="11.140625" style="64" customWidth="1"/>
    <col min="3" max="3" width="9.7109375" style="64" customWidth="1"/>
    <col min="4" max="4" width="10.42578125" style="64" customWidth="1"/>
    <col min="5" max="5" width="10.5703125" style="64" customWidth="1"/>
    <col min="6" max="6" width="10.85546875" style="64" customWidth="1"/>
    <col min="7" max="7" width="10.140625" style="64" customWidth="1"/>
    <col min="8" max="8" width="10.7109375" style="64" customWidth="1"/>
    <col min="9" max="9" width="10" style="64" customWidth="1"/>
    <col min="10" max="10" width="11.140625" style="64" customWidth="1"/>
    <col min="11" max="11" width="10.42578125" style="64" customWidth="1"/>
    <col min="12" max="12" width="10.28515625" style="64" customWidth="1"/>
    <col min="13" max="13" width="10" style="64" customWidth="1"/>
    <col min="14" max="14" width="12.140625" style="64" customWidth="1"/>
    <col min="15" max="15" width="11.7109375" style="64" customWidth="1"/>
    <col min="16" max="16" width="11.28515625" style="64" customWidth="1"/>
    <col min="17" max="17" width="10.140625" style="64" customWidth="1"/>
    <col min="18" max="18" width="10.7109375" style="64" customWidth="1"/>
    <col min="19" max="19" width="11.85546875" style="64" customWidth="1"/>
    <col min="20" max="20" width="11.42578125" style="69" customWidth="1"/>
    <col min="21" max="16384" width="9.140625" style="64"/>
  </cols>
  <sheetData>
    <row r="1" spans="1:20">
      <c r="A1" s="157" t="s">
        <v>98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</row>
    <row r="2" spans="1:20" ht="21">
      <c r="A2" s="158" t="s">
        <v>83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1:20">
      <c r="A3" s="65"/>
      <c r="B3" s="73">
        <v>42005</v>
      </c>
      <c r="C3" s="73">
        <v>42036</v>
      </c>
      <c r="D3" s="73">
        <v>42064</v>
      </c>
      <c r="E3" s="74" t="s">
        <v>91</v>
      </c>
      <c r="F3" s="73">
        <v>42095</v>
      </c>
      <c r="G3" s="73">
        <v>42125</v>
      </c>
      <c r="H3" s="73">
        <v>42156</v>
      </c>
      <c r="I3" s="73" t="s">
        <v>92</v>
      </c>
      <c r="J3" s="73" t="s">
        <v>93</v>
      </c>
      <c r="K3" s="73">
        <v>42186</v>
      </c>
      <c r="L3" s="73">
        <v>42217</v>
      </c>
      <c r="M3" s="73">
        <v>42248</v>
      </c>
      <c r="N3" s="73" t="s">
        <v>94</v>
      </c>
      <c r="O3" s="73" t="s">
        <v>95</v>
      </c>
      <c r="P3" s="73">
        <v>42278</v>
      </c>
      <c r="Q3" s="73">
        <v>42309</v>
      </c>
      <c r="R3" s="73">
        <v>42339</v>
      </c>
      <c r="S3" s="74" t="s">
        <v>96</v>
      </c>
      <c r="T3" s="66" t="s">
        <v>97</v>
      </c>
    </row>
    <row r="4" spans="1:20" s="69" customFormat="1" ht="14.25" customHeight="1">
      <c r="A4" s="67" t="s">
        <v>50</v>
      </c>
      <c r="B4" s="68">
        <v>0</v>
      </c>
      <c r="C4" s="68">
        <v>0</v>
      </c>
      <c r="D4" s="68">
        <v>0</v>
      </c>
      <c r="E4" s="68">
        <v>0</v>
      </c>
      <c r="F4" s="68">
        <v>0</v>
      </c>
      <c r="G4" s="68">
        <v>0</v>
      </c>
      <c r="H4" s="68">
        <v>0</v>
      </c>
      <c r="I4" s="68">
        <v>0</v>
      </c>
      <c r="J4" s="68">
        <v>0</v>
      </c>
      <c r="K4" s="68">
        <v>0</v>
      </c>
      <c r="L4" s="68">
        <v>0</v>
      </c>
      <c r="M4" s="68">
        <v>0</v>
      </c>
      <c r="N4" s="68">
        <v>0</v>
      </c>
      <c r="O4" s="68">
        <v>0</v>
      </c>
      <c r="P4" s="68">
        <v>0</v>
      </c>
      <c r="Q4" s="68">
        <v>0</v>
      </c>
      <c r="R4" s="68">
        <v>0</v>
      </c>
      <c r="S4" s="68">
        <v>0</v>
      </c>
      <c r="T4" s="68">
        <v>0</v>
      </c>
    </row>
    <row r="5" spans="1:20" ht="14.25" customHeight="1">
      <c r="A5" s="70" t="s">
        <v>84</v>
      </c>
      <c r="B5" s="71">
        <v>0</v>
      </c>
      <c r="C5" s="71">
        <v>0</v>
      </c>
      <c r="D5" s="71">
        <v>0</v>
      </c>
      <c r="E5" s="71">
        <v>0</v>
      </c>
      <c r="F5" s="71">
        <v>0</v>
      </c>
      <c r="G5" s="71">
        <v>0</v>
      </c>
      <c r="H5" s="71">
        <v>0</v>
      </c>
      <c r="I5" s="71">
        <v>0</v>
      </c>
      <c r="J5" s="71">
        <v>0</v>
      </c>
      <c r="K5" s="71">
        <v>0</v>
      </c>
      <c r="L5" s="71">
        <v>0</v>
      </c>
      <c r="M5" s="71">
        <v>0</v>
      </c>
      <c r="N5" s="71">
        <v>0</v>
      </c>
      <c r="O5" s="71">
        <v>0</v>
      </c>
      <c r="P5" s="71">
        <v>0</v>
      </c>
      <c r="Q5" s="71">
        <v>0</v>
      </c>
      <c r="R5" s="71">
        <v>0</v>
      </c>
      <c r="S5" s="71">
        <v>0</v>
      </c>
      <c r="T5" s="68">
        <v>0</v>
      </c>
    </row>
    <row r="6" spans="1:20" ht="14.25" customHeight="1">
      <c r="A6" s="70" t="s">
        <v>85</v>
      </c>
      <c r="B6" s="71">
        <v>0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  <c r="Q6" s="71">
        <v>0</v>
      </c>
      <c r="R6" s="71">
        <v>0</v>
      </c>
      <c r="S6" s="71">
        <v>0</v>
      </c>
      <c r="T6" s="68">
        <v>0</v>
      </c>
    </row>
    <row r="7" spans="1:20" ht="14.25" customHeight="1">
      <c r="A7" s="70" t="s">
        <v>86</v>
      </c>
      <c r="B7" s="71">
        <v>0</v>
      </c>
      <c r="C7" s="71">
        <v>0</v>
      </c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68">
        <v>0</v>
      </c>
    </row>
    <row r="8" spans="1:20" s="69" customFormat="1" ht="28.5" customHeight="1">
      <c r="A8" s="67" t="s">
        <v>51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</row>
    <row r="9" spans="1:20" ht="14.25" customHeight="1">
      <c r="A9" s="70" t="s">
        <v>84</v>
      </c>
      <c r="B9" s="71">
        <v>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68">
        <v>0</v>
      </c>
    </row>
    <row r="10" spans="1:20" ht="14.25" customHeight="1">
      <c r="A10" s="70" t="s">
        <v>85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68">
        <v>0</v>
      </c>
    </row>
    <row r="11" spans="1:20" ht="14.25" customHeight="1">
      <c r="A11" s="70" t="s">
        <v>86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68">
        <v>0</v>
      </c>
    </row>
    <row r="12" spans="1:20" s="69" customFormat="1" ht="25.5" customHeight="1">
      <c r="A12" s="67" t="s">
        <v>52</v>
      </c>
      <c r="B12" s="68">
        <v>1795.1074063200485</v>
      </c>
      <c r="C12" s="68">
        <v>1296.6923451860937</v>
      </c>
      <c r="D12" s="68">
        <v>1448.2672957161028</v>
      </c>
      <c r="E12" s="68">
        <v>4540.0670472222446</v>
      </c>
      <c r="F12" s="68">
        <v>1363.944659664365</v>
      </c>
      <c r="G12" s="68">
        <v>1405.4836651861469</v>
      </c>
      <c r="H12" s="68">
        <v>1269.0467445508391</v>
      </c>
      <c r="I12" s="68">
        <v>4038.475069401351</v>
      </c>
      <c r="J12" s="68">
        <v>8578.5421166235974</v>
      </c>
      <c r="K12" s="68">
        <v>1181.4152778579301</v>
      </c>
      <c r="L12" s="68">
        <v>1012.4829547162213</v>
      </c>
      <c r="M12" s="68">
        <v>1092.6163773958422</v>
      </c>
      <c r="N12" s="68">
        <v>3286.5146099699937</v>
      </c>
      <c r="O12" s="68">
        <v>11865.056726593592</v>
      </c>
      <c r="P12" s="68">
        <v>1051.161455497132</v>
      </c>
      <c r="Q12" s="68">
        <v>827.72160115812505</v>
      </c>
      <c r="R12" s="68">
        <v>1086.1575640245494</v>
      </c>
      <c r="S12" s="68">
        <v>2965.0406206798061</v>
      </c>
      <c r="T12" s="68">
        <v>14830.097347273397</v>
      </c>
    </row>
    <row r="13" spans="1:20" ht="14.25" customHeight="1">
      <c r="A13" s="70" t="s">
        <v>84</v>
      </c>
      <c r="B13" s="71">
        <v>1752.8756380730108</v>
      </c>
      <c r="C13" s="71">
        <v>1254.0927793129163</v>
      </c>
      <c r="D13" s="71">
        <v>1400.1668520177336</v>
      </c>
      <c r="E13" s="71">
        <v>4407.1352694036605</v>
      </c>
      <c r="F13" s="71">
        <v>1343.5903866547731</v>
      </c>
      <c r="G13" s="71">
        <v>1389.5811997380647</v>
      </c>
      <c r="H13" s="71">
        <v>1226.7813019430787</v>
      </c>
      <c r="I13" s="71">
        <v>3959.9528883359162</v>
      </c>
      <c r="J13" s="71">
        <v>8367.0881577395776</v>
      </c>
      <c r="K13" s="71">
        <v>1158.2995699814255</v>
      </c>
      <c r="L13" s="71">
        <v>994.70570812139124</v>
      </c>
      <c r="M13" s="71">
        <v>1017.6767010000933</v>
      </c>
      <c r="N13" s="71">
        <v>3170.6819791029102</v>
      </c>
      <c r="O13" s="71">
        <v>11537.770136842488</v>
      </c>
      <c r="P13" s="71">
        <v>1006.1908339395966</v>
      </c>
      <c r="Q13" s="71">
        <v>807.06277167921507</v>
      </c>
      <c r="R13" s="71">
        <v>1014.7774981913087</v>
      </c>
      <c r="S13" s="71">
        <v>2828.0311038101204</v>
      </c>
      <c r="T13" s="68">
        <v>14365.801240652609</v>
      </c>
    </row>
    <row r="14" spans="1:20" ht="14.25" customHeight="1">
      <c r="A14" s="70" t="s">
        <v>85</v>
      </c>
      <c r="B14" s="71">
        <v>0</v>
      </c>
      <c r="C14" s="71">
        <v>0</v>
      </c>
      <c r="D14" s="71">
        <v>6.3953348595089601</v>
      </c>
      <c r="E14" s="71">
        <v>6.3953348595089601</v>
      </c>
      <c r="F14" s="71">
        <v>0</v>
      </c>
      <c r="G14" s="71">
        <v>0</v>
      </c>
      <c r="H14" s="71">
        <v>0</v>
      </c>
      <c r="I14" s="71">
        <v>0</v>
      </c>
      <c r="J14" s="71">
        <v>6.3953348595089601</v>
      </c>
      <c r="K14" s="71">
        <v>0</v>
      </c>
      <c r="L14" s="71">
        <v>0</v>
      </c>
      <c r="M14" s="71">
        <v>0</v>
      </c>
      <c r="N14" s="71">
        <v>0</v>
      </c>
      <c r="O14" s="71">
        <v>6.3953348595089601</v>
      </c>
      <c r="P14" s="71">
        <v>0</v>
      </c>
      <c r="Q14" s="71">
        <v>5.3968582930803839</v>
      </c>
      <c r="R14" s="71">
        <v>0</v>
      </c>
      <c r="S14" s="71">
        <v>5.3968582930803839</v>
      </c>
      <c r="T14" s="68">
        <v>11.792193152589345</v>
      </c>
    </row>
    <row r="15" spans="1:20" ht="14.25" customHeight="1">
      <c r="A15" s="70" t="s">
        <v>86</v>
      </c>
      <c r="B15" s="71">
        <v>42.231768247037714</v>
      </c>
      <c r="C15" s="71">
        <v>42.599565873177397</v>
      </c>
      <c r="D15" s="71">
        <v>41.705108838860212</v>
      </c>
      <c r="E15" s="71">
        <v>126.53644295907532</v>
      </c>
      <c r="F15" s="71">
        <v>20.354273009591978</v>
      </c>
      <c r="G15" s="71">
        <v>15.902465448082348</v>
      </c>
      <c r="H15" s="71">
        <v>42.26544260776032</v>
      </c>
      <c r="I15" s="71">
        <v>78.522181065434637</v>
      </c>
      <c r="J15" s="71">
        <v>205.05862402450995</v>
      </c>
      <c r="K15" s="71">
        <v>23.115707876504491</v>
      </c>
      <c r="L15" s="71">
        <v>17.777246594830089</v>
      </c>
      <c r="M15" s="71">
        <v>74.939676395748819</v>
      </c>
      <c r="N15" s="71">
        <v>115.8326308670834</v>
      </c>
      <c r="O15" s="71">
        <v>320.89125489159335</v>
      </c>
      <c r="P15" s="71">
        <v>44.970621557535473</v>
      </c>
      <c r="Q15" s="71">
        <v>15.261971185829543</v>
      </c>
      <c r="R15" s="71">
        <v>71.380065833240678</v>
      </c>
      <c r="S15" s="71">
        <v>131.6126585766057</v>
      </c>
      <c r="T15" s="68">
        <v>452.50391346819902</v>
      </c>
    </row>
    <row r="16" spans="1:20" s="69" customFormat="1" ht="26.25" customHeight="1">
      <c r="A16" s="67" t="s">
        <v>53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</row>
    <row r="17" spans="1:20" ht="14.25" customHeight="1">
      <c r="A17" s="70" t="s">
        <v>84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68">
        <v>0</v>
      </c>
    </row>
    <row r="18" spans="1:20" ht="14.25" customHeight="1">
      <c r="A18" s="70" t="s">
        <v>85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68">
        <v>0</v>
      </c>
    </row>
    <row r="19" spans="1:20" ht="14.25" customHeight="1">
      <c r="A19" s="70" t="s">
        <v>86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68">
        <v>0</v>
      </c>
    </row>
    <row r="20" spans="1:20" s="69" customFormat="1" ht="27.75" customHeight="1">
      <c r="A20" s="67" t="s">
        <v>54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</row>
    <row r="21" spans="1:20" ht="14.25" customHeight="1">
      <c r="A21" s="70" t="s">
        <v>84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68">
        <v>0</v>
      </c>
    </row>
    <row r="22" spans="1:20" ht="14.25" customHeight="1">
      <c r="A22" s="70" t="s">
        <v>85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68">
        <v>0</v>
      </c>
    </row>
    <row r="23" spans="1:20" ht="14.25" customHeight="1">
      <c r="A23" s="70" t="s">
        <v>86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68">
        <v>0</v>
      </c>
    </row>
    <row r="24" spans="1:20" s="69" customFormat="1" ht="14.25" customHeight="1">
      <c r="A24" s="67" t="s">
        <v>55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</row>
    <row r="25" spans="1:20" s="69" customFormat="1" ht="14.25" customHeight="1">
      <c r="A25" s="67" t="s">
        <v>87</v>
      </c>
      <c r="B25" s="68">
        <v>299.67752286611505</v>
      </c>
      <c r="C25" s="68">
        <v>299.67752286611505</v>
      </c>
      <c r="D25" s="68">
        <v>299.67752286611505</v>
      </c>
      <c r="E25" s="68">
        <v>899.03256859834516</v>
      </c>
      <c r="F25" s="68">
        <v>299.67752286611505</v>
      </c>
      <c r="G25" s="68">
        <v>299.67752286611505</v>
      </c>
      <c r="H25" s="68">
        <v>299.67752286611505</v>
      </c>
      <c r="I25" s="68">
        <v>899.03256859834516</v>
      </c>
      <c r="J25" s="68">
        <v>1798.0651371966903</v>
      </c>
      <c r="K25" s="68">
        <v>0</v>
      </c>
      <c r="L25" s="68">
        <v>0</v>
      </c>
      <c r="M25" s="68">
        <v>299.67752286611505</v>
      </c>
      <c r="N25" s="68">
        <v>299.67752286611505</v>
      </c>
      <c r="O25" s="68">
        <v>2097.7426600628055</v>
      </c>
      <c r="P25" s="68">
        <v>0</v>
      </c>
      <c r="Q25" s="68">
        <v>0</v>
      </c>
      <c r="R25" s="68">
        <v>0</v>
      </c>
      <c r="S25" s="68">
        <v>0</v>
      </c>
      <c r="T25" s="68">
        <v>2097.7426600628055</v>
      </c>
    </row>
    <row r="26" spans="1:20" s="69" customFormat="1" ht="14.25" customHeight="1">
      <c r="A26" s="67" t="s">
        <v>57</v>
      </c>
      <c r="B26" s="68">
        <v>3325.0043380183934</v>
      </c>
      <c r="C26" s="68">
        <v>3325.0043380183934</v>
      </c>
      <c r="D26" s="68">
        <v>3331.3451359536348</v>
      </c>
      <c r="E26" s="68">
        <v>9981.3538119904224</v>
      </c>
      <c r="F26" s="68">
        <v>3328.3660910048775</v>
      </c>
      <c r="G26" s="68">
        <v>3325.0043380183934</v>
      </c>
      <c r="H26" s="68">
        <v>3325.0043380183934</v>
      </c>
      <c r="I26" s="68">
        <v>9978.3747670416651</v>
      </c>
      <c r="J26" s="68">
        <v>19959.728579032086</v>
      </c>
      <c r="K26" s="68">
        <v>3325.0043380183934</v>
      </c>
      <c r="L26" s="68">
        <v>3325.0043380183934</v>
      </c>
      <c r="M26" s="68">
        <v>3326.3528378039323</v>
      </c>
      <c r="N26" s="68">
        <v>9976.3615138407204</v>
      </c>
      <c r="O26" s="68">
        <v>29936.090092872804</v>
      </c>
      <c r="P26" s="68">
        <v>3326.8829311703321</v>
      </c>
      <c r="Q26" s="68">
        <v>3376.9215797616371</v>
      </c>
      <c r="R26" s="68">
        <v>3326.0299575735917</v>
      </c>
      <c r="S26" s="68">
        <v>10029.834468505562</v>
      </c>
      <c r="T26" s="68">
        <v>39965.924561378364</v>
      </c>
    </row>
    <row r="27" spans="1:20" ht="14.25" customHeight="1">
      <c r="A27" s="70" t="s">
        <v>84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68">
        <v>0</v>
      </c>
    </row>
    <row r="28" spans="1:20" ht="14.25" customHeight="1">
      <c r="A28" s="70" t="s">
        <v>85</v>
      </c>
      <c r="B28" s="71">
        <v>0</v>
      </c>
      <c r="C28" s="71">
        <v>0</v>
      </c>
      <c r="D28" s="71">
        <v>6.3407979352412207</v>
      </c>
      <c r="E28" s="71">
        <v>6.3407979352412207</v>
      </c>
      <c r="F28" s="71">
        <v>0</v>
      </c>
      <c r="G28" s="71">
        <v>0</v>
      </c>
      <c r="H28" s="71">
        <v>0</v>
      </c>
      <c r="I28" s="71">
        <v>0</v>
      </c>
      <c r="J28" s="71">
        <v>6.3407979352412207</v>
      </c>
      <c r="K28" s="71">
        <v>0</v>
      </c>
      <c r="L28" s="71">
        <v>0</v>
      </c>
      <c r="M28" s="71">
        <v>1.3484997855387948</v>
      </c>
      <c r="N28" s="71">
        <v>1.3484997855387948</v>
      </c>
      <c r="O28" s="71">
        <v>7.6892977207800151</v>
      </c>
      <c r="P28" s="71">
        <v>1.8785931519386223</v>
      </c>
      <c r="Q28" s="71">
        <v>11.124173582958763</v>
      </c>
      <c r="R28" s="71">
        <v>1.0256195551985199</v>
      </c>
      <c r="S28" s="71">
        <v>14.028386290095904</v>
      </c>
      <c r="T28" s="68">
        <v>21.717684010875921</v>
      </c>
    </row>
    <row r="29" spans="1:20" ht="14.25" customHeight="1">
      <c r="A29" s="70" t="s">
        <v>88</v>
      </c>
      <c r="B29" s="71">
        <v>3325.0043380183934</v>
      </c>
      <c r="C29" s="71">
        <v>3325.0043380183934</v>
      </c>
      <c r="D29" s="71">
        <v>3325.0043380183934</v>
      </c>
      <c r="E29" s="71">
        <v>9975.013014055181</v>
      </c>
      <c r="F29" s="71">
        <v>3325.0043380183934</v>
      </c>
      <c r="G29" s="71">
        <v>3325.0043380183934</v>
      </c>
      <c r="H29" s="71">
        <v>3325.0043380183934</v>
      </c>
      <c r="I29" s="71">
        <v>9975.013014055181</v>
      </c>
      <c r="J29" s="71">
        <v>19950.026028110362</v>
      </c>
      <c r="K29" s="71">
        <v>3325.0043380183934</v>
      </c>
      <c r="L29" s="71">
        <v>3325.0043380183934</v>
      </c>
      <c r="M29" s="71">
        <v>3325.0043380183934</v>
      </c>
      <c r="N29" s="71">
        <v>9975.013014055181</v>
      </c>
      <c r="O29" s="71">
        <v>29925.039042165543</v>
      </c>
      <c r="P29" s="71">
        <v>3325.0043380183934</v>
      </c>
      <c r="Q29" s="71">
        <v>3325.0043380183934</v>
      </c>
      <c r="R29" s="71">
        <v>3325.0043380183934</v>
      </c>
      <c r="S29" s="71">
        <v>9975.013014055181</v>
      </c>
      <c r="T29" s="68">
        <v>39900.052056220724</v>
      </c>
    </row>
    <row r="30" spans="1:20" ht="14.25" customHeight="1">
      <c r="A30" s="70" t="s">
        <v>86</v>
      </c>
      <c r="B30" s="71">
        <v>0</v>
      </c>
      <c r="C30" s="71">
        <v>0</v>
      </c>
      <c r="D30" s="71">
        <v>0</v>
      </c>
      <c r="E30" s="71">
        <v>0</v>
      </c>
      <c r="F30" s="71">
        <v>3.3617529864840376</v>
      </c>
      <c r="G30" s="71">
        <v>0</v>
      </c>
      <c r="H30" s="71">
        <v>0</v>
      </c>
      <c r="I30" s="71">
        <v>3.3617529864840376</v>
      </c>
      <c r="J30" s="71">
        <v>3.3617529864840376</v>
      </c>
      <c r="K30" s="71">
        <v>0</v>
      </c>
      <c r="L30" s="71">
        <v>0</v>
      </c>
      <c r="M30" s="71">
        <v>0</v>
      </c>
      <c r="N30" s="71">
        <v>0</v>
      </c>
      <c r="O30" s="71">
        <v>3.3617529864840376</v>
      </c>
      <c r="P30" s="71">
        <v>0</v>
      </c>
      <c r="Q30" s="71">
        <v>40.79306816028484</v>
      </c>
      <c r="R30" s="71">
        <v>0</v>
      </c>
      <c r="S30" s="71">
        <v>40.79306816028484</v>
      </c>
      <c r="T30" s="68">
        <v>44.154821146768874</v>
      </c>
    </row>
    <row r="31" spans="1:20" s="69" customFormat="1" ht="26.25" customHeight="1">
      <c r="A31" s="67" t="s">
        <v>18</v>
      </c>
      <c r="B31" s="68">
        <v>6209.5931852925469</v>
      </c>
      <c r="C31" s="68">
        <v>5702.3393712767793</v>
      </c>
      <c r="D31" s="68">
        <v>6323.206893701642</v>
      </c>
      <c r="E31" s="68">
        <v>18235.13945027097</v>
      </c>
      <c r="F31" s="68">
        <v>5656.1578099663529</v>
      </c>
      <c r="G31" s="68">
        <v>5619.3299260226913</v>
      </c>
      <c r="H31" s="68">
        <v>5028.6656664354423</v>
      </c>
      <c r="I31" s="68">
        <v>16304.153402424487</v>
      </c>
      <c r="J31" s="68">
        <v>34539.292852695457</v>
      </c>
      <c r="K31" s="68">
        <v>4791.9042568929617</v>
      </c>
      <c r="L31" s="68">
        <v>4603.6629607085015</v>
      </c>
      <c r="M31" s="68">
        <v>4508.7195408495936</v>
      </c>
      <c r="N31" s="68">
        <v>13904.286758451055</v>
      </c>
      <c r="O31" s="68">
        <v>48443.579611146517</v>
      </c>
      <c r="P31" s="68">
        <v>4684.741524259076</v>
      </c>
      <c r="Q31" s="68">
        <v>5339.4933473533993</v>
      </c>
      <c r="R31" s="68">
        <v>6227.1156878399797</v>
      </c>
      <c r="S31" s="68">
        <v>16251.350559452456</v>
      </c>
      <c r="T31" s="68">
        <v>64694.930170598964</v>
      </c>
    </row>
    <row r="32" spans="1:20" ht="14.25" customHeight="1">
      <c r="A32" s="70" t="s">
        <v>84</v>
      </c>
      <c r="B32" s="71">
        <v>4183.4802252330946</v>
      </c>
      <c r="C32" s="71">
        <v>3123.612057154668</v>
      </c>
      <c r="D32" s="71">
        <v>3178.4171285254797</v>
      </c>
      <c r="E32" s="71">
        <v>10485.509410913242</v>
      </c>
      <c r="F32" s="71">
        <v>3173.363303762851</v>
      </c>
      <c r="G32" s="71">
        <v>3146.6052691472764</v>
      </c>
      <c r="H32" s="71">
        <v>3238.7373380507884</v>
      </c>
      <c r="I32" s="71">
        <v>9558.7059109609163</v>
      </c>
      <c r="J32" s="71">
        <v>20044.215321874159</v>
      </c>
      <c r="K32" s="71">
        <v>3323.4961958106455</v>
      </c>
      <c r="L32" s="71">
        <v>3237.8931141069097</v>
      </c>
      <c r="M32" s="71">
        <v>3214.9376172244706</v>
      </c>
      <c r="N32" s="71">
        <v>9776.3269271420249</v>
      </c>
      <c r="O32" s="71">
        <v>29820.542249016184</v>
      </c>
      <c r="P32" s="71">
        <v>3227.7622409916471</v>
      </c>
      <c r="Q32" s="71">
        <v>3391.0669959243801</v>
      </c>
      <c r="R32" s="71">
        <v>3442.8175149489525</v>
      </c>
      <c r="S32" s="71">
        <v>10061.646751864981</v>
      </c>
      <c r="T32" s="68">
        <v>39882.189000881161</v>
      </c>
    </row>
    <row r="33" spans="1:20" ht="14.25" customHeight="1">
      <c r="A33" s="70" t="s">
        <v>89</v>
      </c>
      <c r="B33" s="71">
        <v>2026.1129600594525</v>
      </c>
      <c r="C33" s="71">
        <v>2578.7273141221117</v>
      </c>
      <c r="D33" s="71">
        <v>3144.7897651761623</v>
      </c>
      <c r="E33" s="71">
        <v>7749.6300393577267</v>
      </c>
      <c r="F33" s="71">
        <v>2482.7945062035024</v>
      </c>
      <c r="G33" s="71">
        <v>2472.7246568754149</v>
      </c>
      <c r="H33" s="71">
        <v>1789.9283283846537</v>
      </c>
      <c r="I33" s="71">
        <v>6745.4474914635712</v>
      </c>
      <c r="J33" s="71">
        <v>14495.077530821298</v>
      </c>
      <c r="K33" s="71">
        <v>1468.408061082316</v>
      </c>
      <c r="L33" s="71">
        <v>1365.7698466015916</v>
      </c>
      <c r="M33" s="71">
        <v>1293.7819236251225</v>
      </c>
      <c r="N33" s="71">
        <v>4127.9598313090301</v>
      </c>
      <c r="O33" s="71">
        <v>18623.03736213033</v>
      </c>
      <c r="P33" s="71">
        <v>1456.9792832674286</v>
      </c>
      <c r="Q33" s="71">
        <v>1948.4263514290194</v>
      </c>
      <c r="R33" s="71">
        <v>2784.2981728910272</v>
      </c>
      <c r="S33" s="71">
        <v>6189.7038075874752</v>
      </c>
      <c r="T33" s="68">
        <v>24812.741169717803</v>
      </c>
    </row>
    <row r="34" spans="1:20" s="69" customFormat="1" ht="14.25" customHeight="1">
      <c r="A34" s="67" t="s">
        <v>90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70</v>
      </c>
      <c r="R34" s="68">
        <v>0</v>
      </c>
      <c r="S34" s="68">
        <v>70</v>
      </c>
      <c r="T34" s="68">
        <v>70</v>
      </c>
    </row>
    <row r="35" spans="1:20" s="69" customFormat="1" ht="14.25" customHeight="1">
      <c r="A35" s="67" t="s">
        <v>59</v>
      </c>
      <c r="B35" s="68">
        <v>11629.382452497102</v>
      </c>
      <c r="C35" s="68">
        <v>10623.713577347382</v>
      </c>
      <c r="D35" s="68">
        <v>11402.496848237493</v>
      </c>
      <c r="E35" s="68">
        <v>33655.592878081981</v>
      </c>
      <c r="F35" s="68">
        <v>10648.14608350171</v>
      </c>
      <c r="G35" s="68">
        <v>10649.495452093346</v>
      </c>
      <c r="H35" s="68">
        <v>9922.3942718707913</v>
      </c>
      <c r="I35" s="68">
        <v>31220.035807465847</v>
      </c>
      <c r="J35" s="68">
        <v>64875.628685547832</v>
      </c>
      <c r="K35" s="68">
        <v>9298.3238727692842</v>
      </c>
      <c r="L35" s="68">
        <v>8941.1502534431165</v>
      </c>
      <c r="M35" s="68">
        <v>9227.3662789154841</v>
      </c>
      <c r="N35" s="68">
        <v>27466.840405127885</v>
      </c>
      <c r="O35" s="68">
        <v>92342.469090675717</v>
      </c>
      <c r="P35" s="68">
        <v>9062.785910926541</v>
      </c>
      <c r="Q35" s="68">
        <v>9614.1365282731604</v>
      </c>
      <c r="R35" s="68">
        <v>10639.30320943812</v>
      </c>
      <c r="S35" s="68">
        <v>29316.225648637825</v>
      </c>
      <c r="T35" s="68">
        <v>121658.69473931353</v>
      </c>
    </row>
    <row r="36" spans="1:20" ht="14.25" customHeight="1">
      <c r="A36" s="70" t="s">
        <v>60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3444.3729437273619</v>
      </c>
      <c r="S36" s="71">
        <v>3444.3729437273619</v>
      </c>
      <c r="T36" s="68">
        <v>3444.3729437273619</v>
      </c>
    </row>
    <row r="37" spans="1:20" s="69" customFormat="1" ht="14.25" customHeight="1">
      <c r="A37" s="67" t="s">
        <v>61</v>
      </c>
      <c r="B37" s="68">
        <v>11629.382452497102</v>
      </c>
      <c r="C37" s="68">
        <v>10623.713577347382</v>
      </c>
      <c r="D37" s="68">
        <v>11402.496848237493</v>
      </c>
      <c r="E37" s="68">
        <v>33655.592878081981</v>
      </c>
      <c r="F37" s="68">
        <v>10648.14608350171</v>
      </c>
      <c r="G37" s="68">
        <v>10649.495452093346</v>
      </c>
      <c r="H37" s="68">
        <v>9922.3942718707913</v>
      </c>
      <c r="I37" s="68">
        <v>31220.035807465847</v>
      </c>
      <c r="J37" s="68">
        <v>64875.628685547832</v>
      </c>
      <c r="K37" s="68">
        <v>9298.3238727692842</v>
      </c>
      <c r="L37" s="68">
        <v>8941.1502534431165</v>
      </c>
      <c r="M37" s="68">
        <v>9227.3662789154841</v>
      </c>
      <c r="N37" s="68">
        <v>27466.840405127885</v>
      </c>
      <c r="O37" s="68">
        <v>92342.469090675717</v>
      </c>
      <c r="P37" s="68">
        <v>9062.785910926541</v>
      </c>
      <c r="Q37" s="68">
        <v>9614.1365282731604</v>
      </c>
      <c r="R37" s="68">
        <v>14083.676153165481</v>
      </c>
      <c r="S37" s="68">
        <v>32760.598592365186</v>
      </c>
      <c r="T37" s="68">
        <v>125103.06768304089</v>
      </c>
    </row>
    <row r="38" spans="1:20">
      <c r="T38" s="72">
        <f>'Кузовлева дом № 4'!D32-'статьи Кузов 4'!T37</f>
        <v>0</v>
      </c>
    </row>
  </sheetData>
  <mergeCells count="2">
    <mergeCell ref="A1:T1"/>
    <mergeCell ref="A2:T2"/>
  </mergeCells>
  <pageMargins left="0.16" right="0.16" top="1.52" bottom="0.74803149606299213" header="0.31496062992125984" footer="0.31496062992125984"/>
  <pageSetup paperSize="9" scale="6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workbookViewId="0">
      <selection activeCell="D40" sqref="D40"/>
    </sheetView>
  </sheetViews>
  <sheetFormatPr defaultRowHeight="12.75"/>
  <cols>
    <col min="1" max="1" width="43.42578125" customWidth="1"/>
    <col min="2" max="2" width="9.42578125" customWidth="1"/>
    <col min="14" max="15" width="10.42578125" customWidth="1"/>
  </cols>
  <sheetData>
    <row r="1" spans="1:15" ht="18.7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ht="18.75">
      <c r="A2" s="161" t="s">
        <v>99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thickBot="1">
      <c r="A4" s="2" t="s">
        <v>1</v>
      </c>
      <c r="B4">
        <v>871</v>
      </c>
      <c r="C4" t="s">
        <v>2</v>
      </c>
    </row>
    <row r="5" spans="1:15" ht="30.75" customHeight="1" thickBot="1">
      <c r="A5" s="3" t="s">
        <v>3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6" t="s">
        <v>15</v>
      </c>
      <c r="N5" s="7" t="s">
        <v>16</v>
      </c>
      <c r="O5" s="8" t="s">
        <v>17</v>
      </c>
    </row>
    <row r="6" spans="1:15" ht="18" customHeight="1">
      <c r="A6" s="77" t="s">
        <v>18</v>
      </c>
      <c r="B6" s="78">
        <f>B7+B10</f>
        <v>6209.5931852925469</v>
      </c>
      <c r="C6" s="79">
        <f t="shared" ref="C6:N6" si="0">C7+C10</f>
        <v>5702.3393712767793</v>
      </c>
      <c r="D6" s="79">
        <f t="shared" si="0"/>
        <v>6323.206893701642</v>
      </c>
      <c r="E6" s="79">
        <f t="shared" si="0"/>
        <v>5656.1578099663529</v>
      </c>
      <c r="F6" s="79">
        <f t="shared" si="0"/>
        <v>5619.3299260226922</v>
      </c>
      <c r="G6" s="79">
        <f t="shared" si="0"/>
        <v>5028.6656664354414</v>
      </c>
      <c r="H6" s="79">
        <f t="shared" si="0"/>
        <v>4791.9042568929617</v>
      </c>
      <c r="I6" s="79">
        <f t="shared" si="0"/>
        <v>4603.6629607085015</v>
      </c>
      <c r="J6" s="79">
        <f t="shared" si="0"/>
        <v>4508.7195408495927</v>
      </c>
      <c r="K6" s="79">
        <f t="shared" si="0"/>
        <v>4684.741524259076</v>
      </c>
      <c r="L6" s="79">
        <f t="shared" si="0"/>
        <v>5339.4933473533993</v>
      </c>
      <c r="M6" s="80">
        <f t="shared" si="0"/>
        <v>6227.1156878399797</v>
      </c>
      <c r="N6" s="9">
        <f t="shared" si="0"/>
        <v>64694.930170598971</v>
      </c>
      <c r="O6" s="81">
        <f>O7+O10</f>
        <v>6.1897177736891482</v>
      </c>
    </row>
    <row r="7" spans="1:15">
      <c r="A7" s="10" t="s">
        <v>19</v>
      </c>
      <c r="B7" s="82">
        <v>4183.4802252330946</v>
      </c>
      <c r="C7" s="83">
        <v>3123.612057154668</v>
      </c>
      <c r="D7" s="83">
        <v>3178.4171285254797</v>
      </c>
      <c r="E7" s="83">
        <v>3173.363303762851</v>
      </c>
      <c r="F7" s="83">
        <v>3146.6052691472764</v>
      </c>
      <c r="G7" s="83">
        <v>3238.7373380507884</v>
      </c>
      <c r="H7" s="83">
        <v>3323.4961958106455</v>
      </c>
      <c r="I7" s="83">
        <v>3237.8931141069097</v>
      </c>
      <c r="J7" s="83">
        <v>3214.9376172244706</v>
      </c>
      <c r="K7" s="83">
        <v>3227.7622409916471</v>
      </c>
      <c r="L7" s="83">
        <v>3391.0669959243801</v>
      </c>
      <c r="M7" s="84">
        <v>3442.8175149489525</v>
      </c>
      <c r="N7" s="11">
        <f t="shared" ref="N7:N9" si="1">SUM(B7:M7)</f>
        <v>39882.189000881168</v>
      </c>
      <c r="O7" s="85">
        <f>N7/12/$B$4</f>
        <v>3.8157471298202421</v>
      </c>
    </row>
    <row r="8" spans="1:15" hidden="1">
      <c r="A8" s="12" t="s">
        <v>20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86"/>
      <c r="N8" s="11">
        <f t="shared" si="1"/>
        <v>0</v>
      </c>
      <c r="O8" s="15">
        <f>N8/12/$B$4</f>
        <v>0</v>
      </c>
    </row>
    <row r="9" spans="1:15" hidden="1">
      <c r="A9" s="12" t="s">
        <v>21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86"/>
      <c r="N9" s="11">
        <f t="shared" si="1"/>
        <v>0</v>
      </c>
      <c r="O9" s="15">
        <f>N9/12/$B$4</f>
        <v>0</v>
      </c>
    </row>
    <row r="10" spans="1:15">
      <c r="A10" s="10" t="s">
        <v>22</v>
      </c>
      <c r="B10" s="82">
        <f t="shared" ref="B10:O10" si="2">SUM(B11:B35)</f>
        <v>2026.1129600594525</v>
      </c>
      <c r="C10" s="83">
        <f t="shared" si="2"/>
        <v>2578.7273141221117</v>
      </c>
      <c r="D10" s="83">
        <f t="shared" si="2"/>
        <v>3144.7897651761623</v>
      </c>
      <c r="E10" s="83">
        <f t="shared" si="2"/>
        <v>2482.7945062035024</v>
      </c>
      <c r="F10" s="83">
        <f t="shared" si="2"/>
        <v>2472.7246568754153</v>
      </c>
      <c r="G10" s="83">
        <f t="shared" si="2"/>
        <v>1789.9283283846535</v>
      </c>
      <c r="H10" s="83">
        <f t="shared" si="2"/>
        <v>1468.4080610823157</v>
      </c>
      <c r="I10" s="83">
        <f t="shared" si="2"/>
        <v>1365.7698466015916</v>
      </c>
      <c r="J10" s="83">
        <f t="shared" si="2"/>
        <v>1293.7819236251223</v>
      </c>
      <c r="K10" s="83">
        <f t="shared" si="2"/>
        <v>1456.9792832674284</v>
      </c>
      <c r="L10" s="83">
        <f t="shared" si="2"/>
        <v>1948.4263514290192</v>
      </c>
      <c r="M10" s="84">
        <f t="shared" si="2"/>
        <v>2784.2981728910272</v>
      </c>
      <c r="N10" s="11">
        <f t="shared" si="2"/>
        <v>24812.741169717803</v>
      </c>
      <c r="O10" s="85">
        <f t="shared" si="2"/>
        <v>2.3739706438689057</v>
      </c>
    </row>
    <row r="11" spans="1:15">
      <c r="A11" s="16" t="s">
        <v>23</v>
      </c>
      <c r="B11" s="17">
        <v>39.171639615334875</v>
      </c>
      <c r="C11" s="18">
        <v>34.390543122184447</v>
      </c>
      <c r="D11" s="18">
        <v>40.336097669579715</v>
      </c>
      <c r="E11" s="18">
        <v>37.781925118040881</v>
      </c>
      <c r="F11" s="18">
        <v>34.226823852447197</v>
      </c>
      <c r="G11" s="18">
        <v>37.749827024554115</v>
      </c>
      <c r="H11" s="18">
        <v>32.993231443000091</v>
      </c>
      <c r="I11" s="18">
        <v>32.708527051658876</v>
      </c>
      <c r="J11" s="18">
        <v>33.934902138310143</v>
      </c>
      <c r="K11" s="18">
        <v>28.900819488210743</v>
      </c>
      <c r="L11" s="18">
        <v>30.22007012347165</v>
      </c>
      <c r="M11" s="87">
        <v>40.459551875298054</v>
      </c>
      <c r="N11" s="11">
        <f>SUM(B11:M11)</f>
        <v>422.87395852209079</v>
      </c>
      <c r="O11" s="19">
        <f t="shared" ref="O11:O35" si="3">N11/12/$B$4</f>
        <v>4.0458664229055759E-2</v>
      </c>
    </row>
    <row r="12" spans="1:15">
      <c r="A12" s="16" t="s">
        <v>24</v>
      </c>
      <c r="B12" s="17">
        <v>130.10173987240483</v>
      </c>
      <c r="C12" s="18">
        <v>130.10173987240483</v>
      </c>
      <c r="D12" s="18">
        <v>130.10173987240483</v>
      </c>
      <c r="E12" s="18">
        <v>130.10173987240483</v>
      </c>
      <c r="F12" s="18">
        <v>130.10173987240483</v>
      </c>
      <c r="G12" s="18">
        <v>130.10173987240483</v>
      </c>
      <c r="H12" s="18">
        <v>130.10173987240483</v>
      </c>
      <c r="I12" s="18">
        <v>130.10173987240483</v>
      </c>
      <c r="J12" s="18">
        <v>130.10173987240483</v>
      </c>
      <c r="K12" s="18">
        <v>130.10173987240483</v>
      </c>
      <c r="L12" s="18">
        <v>130.10173987240483</v>
      </c>
      <c r="M12" s="87">
        <v>130.10173987240483</v>
      </c>
      <c r="N12" s="11">
        <f t="shared" ref="N12:N32" si="4">SUM(B12:M12)</f>
        <v>1561.2208784688576</v>
      </c>
      <c r="O12" s="19">
        <f t="shared" si="3"/>
        <v>0.14937053946315132</v>
      </c>
    </row>
    <row r="13" spans="1:15">
      <c r="A13" s="16" t="s">
        <v>25</v>
      </c>
      <c r="B13" s="17">
        <v>90.106185881060483</v>
      </c>
      <c r="C13" s="18">
        <v>91.096858399563359</v>
      </c>
      <c r="D13" s="18">
        <v>92.201678575968884</v>
      </c>
      <c r="E13" s="18">
        <v>93.306498752374381</v>
      </c>
      <c r="F13" s="18">
        <v>94.43050181305307</v>
      </c>
      <c r="G13" s="18">
        <v>95.554504873731744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87">
        <v>0</v>
      </c>
      <c r="N13" s="11">
        <f t="shared" si="4"/>
        <v>556.69622829575189</v>
      </c>
      <c r="O13" s="19">
        <f t="shared" si="3"/>
        <v>5.3262172626841929E-2</v>
      </c>
    </row>
    <row r="14" spans="1:15">
      <c r="A14" s="16" t="s">
        <v>26</v>
      </c>
      <c r="B14" s="17">
        <v>100.92286352700695</v>
      </c>
      <c r="C14" s="18">
        <v>102.72909352143991</v>
      </c>
      <c r="D14" s="18">
        <v>102.52339982175843</v>
      </c>
      <c r="E14" s="18">
        <v>112.49925936198936</v>
      </c>
      <c r="F14" s="18">
        <v>107.07639092865081</v>
      </c>
      <c r="G14" s="18">
        <v>111.52454092545625</v>
      </c>
      <c r="H14" s="18">
        <v>97.148013775234631</v>
      </c>
      <c r="I14" s="18">
        <v>100.63322096743701</v>
      </c>
      <c r="J14" s="18">
        <v>106.45057307043245</v>
      </c>
      <c r="K14" s="18">
        <v>91.570352760880013</v>
      </c>
      <c r="L14" s="18">
        <v>86.104370320313663</v>
      </c>
      <c r="M14" s="87">
        <v>93.111251177792141</v>
      </c>
      <c r="N14" s="11">
        <f t="shared" si="4"/>
        <v>1212.2933301583917</v>
      </c>
      <c r="O14" s="19">
        <f t="shared" si="3"/>
        <v>0.11598673269789433</v>
      </c>
    </row>
    <row r="15" spans="1:15">
      <c r="A15" s="16" t="s">
        <v>27</v>
      </c>
      <c r="B15" s="17">
        <v>0</v>
      </c>
      <c r="C15" s="18">
        <v>0</v>
      </c>
      <c r="D15" s="18">
        <v>0</v>
      </c>
      <c r="E15" s="18">
        <v>29.81893891966067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87">
        <v>0</v>
      </c>
      <c r="N15" s="11">
        <f t="shared" si="4"/>
        <v>29.81893891966067</v>
      </c>
      <c r="O15" s="19">
        <f t="shared" si="3"/>
        <v>2.8529409605492417E-3</v>
      </c>
    </row>
    <row r="16" spans="1:15">
      <c r="A16" s="16" t="s">
        <v>113</v>
      </c>
      <c r="B16" s="17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87">
        <v>0</v>
      </c>
      <c r="N16" s="11">
        <f t="shared" si="4"/>
        <v>0</v>
      </c>
      <c r="O16" s="19">
        <f t="shared" si="3"/>
        <v>0</v>
      </c>
    </row>
    <row r="17" spans="1:15">
      <c r="A17" s="16" t="s">
        <v>28</v>
      </c>
      <c r="B17" s="17">
        <v>0</v>
      </c>
      <c r="C17" s="18">
        <v>0</v>
      </c>
      <c r="D17" s="18">
        <v>18.992954725898517</v>
      </c>
      <c r="E17" s="18">
        <v>18.992954725898517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87">
        <v>0</v>
      </c>
      <c r="N17" s="11">
        <f t="shared" si="4"/>
        <v>37.985909451797035</v>
      </c>
      <c r="O17" s="19">
        <f t="shared" si="3"/>
        <v>3.6343196949671867E-3</v>
      </c>
    </row>
    <row r="18" spans="1:15">
      <c r="A18" s="16" t="s">
        <v>29</v>
      </c>
      <c r="B18" s="17">
        <v>0</v>
      </c>
      <c r="C18" s="18">
        <v>1.9942602462193444</v>
      </c>
      <c r="D18" s="18">
        <v>0</v>
      </c>
      <c r="E18" s="18">
        <v>0</v>
      </c>
      <c r="F18" s="18">
        <v>1.9942602462193444</v>
      </c>
      <c r="G18" s="18">
        <v>0</v>
      </c>
      <c r="H18" s="18">
        <v>0</v>
      </c>
      <c r="I18" s="18">
        <v>1.9942602462193444</v>
      </c>
      <c r="J18" s="18">
        <v>0</v>
      </c>
      <c r="K18" s="18">
        <v>0</v>
      </c>
      <c r="L18" s="18">
        <v>1.9942602462193444</v>
      </c>
      <c r="M18" s="87">
        <v>0</v>
      </c>
      <c r="N18" s="11">
        <f t="shared" si="4"/>
        <v>7.9770409848773776</v>
      </c>
      <c r="O18" s="19">
        <f t="shared" si="3"/>
        <v>7.6320713594310921E-4</v>
      </c>
    </row>
    <row r="19" spans="1:15">
      <c r="A19" s="16" t="s">
        <v>30</v>
      </c>
      <c r="B19" s="17">
        <v>65.686943989972761</v>
      </c>
      <c r="C19" s="18">
        <v>65.686943989972761</v>
      </c>
      <c r="D19" s="18">
        <v>65.686943989972761</v>
      </c>
      <c r="E19" s="18">
        <v>65.686943989972761</v>
      </c>
      <c r="F19" s="18">
        <v>65.686943989972761</v>
      </c>
      <c r="G19" s="18">
        <v>65.686943989972761</v>
      </c>
      <c r="H19" s="18">
        <v>65.686943989972761</v>
      </c>
      <c r="I19" s="18">
        <v>65.686943989972761</v>
      </c>
      <c r="J19" s="18">
        <v>0</v>
      </c>
      <c r="K19" s="18">
        <v>0</v>
      </c>
      <c r="L19" s="18">
        <v>0</v>
      </c>
      <c r="M19" s="87">
        <v>0</v>
      </c>
      <c r="N19" s="11">
        <f t="shared" si="4"/>
        <v>525.49555191978209</v>
      </c>
      <c r="O19" s="19">
        <f t="shared" si="3"/>
        <v>5.0277033287388258E-2</v>
      </c>
    </row>
    <row r="20" spans="1:15">
      <c r="A20" s="16" t="s">
        <v>31</v>
      </c>
      <c r="B20" s="17">
        <v>0</v>
      </c>
      <c r="C20" s="18">
        <v>189.9295472589852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87">
        <v>0</v>
      </c>
      <c r="N20" s="11">
        <f t="shared" si="4"/>
        <v>189.9295472589852</v>
      </c>
      <c r="O20" s="19">
        <f t="shared" si="3"/>
        <v>1.8171598474835935E-2</v>
      </c>
    </row>
    <row r="21" spans="1:15">
      <c r="A21" s="16" t="s">
        <v>32</v>
      </c>
      <c r="B21" s="17">
        <v>42.734148133271667</v>
      </c>
      <c r="C21" s="18">
        <v>0</v>
      </c>
      <c r="D21" s="18">
        <v>0</v>
      </c>
      <c r="E21" s="18">
        <v>68.374637013234661</v>
      </c>
      <c r="F21" s="18">
        <v>19.942602462193445</v>
      </c>
      <c r="G21" s="18">
        <v>9.4964773629492587</v>
      </c>
      <c r="H21" s="18">
        <v>7.5971818903594066</v>
      </c>
      <c r="I21" s="18">
        <v>9.4964773629492587</v>
      </c>
      <c r="J21" s="18">
        <v>0</v>
      </c>
      <c r="K21" s="18">
        <v>13.295068308128963</v>
      </c>
      <c r="L21" s="18">
        <v>13.295068308128963</v>
      </c>
      <c r="M21" s="87">
        <v>0</v>
      </c>
      <c r="N21" s="11">
        <f t="shared" si="4"/>
        <v>184.23166084121564</v>
      </c>
      <c r="O21" s="19">
        <f t="shared" si="3"/>
        <v>1.7626450520590857E-2</v>
      </c>
    </row>
    <row r="22" spans="1:15">
      <c r="A22" s="20" t="s">
        <v>114</v>
      </c>
      <c r="B22" s="17">
        <v>104.18034519204582</v>
      </c>
      <c r="C22" s="18">
        <v>83.837941032872209</v>
      </c>
      <c r="D22" s="18">
        <v>68.747088855409544</v>
      </c>
      <c r="E22" s="18">
        <v>61.60934653986962</v>
      </c>
      <c r="F22" s="18">
        <v>61.60934653986962</v>
      </c>
      <c r="G22" s="18">
        <v>2.9741067805284489</v>
      </c>
      <c r="H22" s="18">
        <v>0</v>
      </c>
      <c r="I22" s="18">
        <v>0</v>
      </c>
      <c r="J22" s="18">
        <v>0</v>
      </c>
      <c r="K22" s="18">
        <v>70.140032155006921</v>
      </c>
      <c r="L22" s="18">
        <v>62.537152378229749</v>
      </c>
      <c r="M22" s="87">
        <v>68.782605680746968</v>
      </c>
      <c r="N22" s="11">
        <f t="shared" si="4"/>
        <v>584.41796515457895</v>
      </c>
      <c r="O22" s="19">
        <f t="shared" si="3"/>
        <v>5.591446279703205E-2</v>
      </c>
    </row>
    <row r="23" spans="1:15">
      <c r="A23" s="16" t="s">
        <v>33</v>
      </c>
      <c r="B23" s="17">
        <v>0</v>
      </c>
      <c r="C23" s="18">
        <v>0</v>
      </c>
      <c r="D23" s="18">
        <v>6.5168626255502993</v>
      </c>
      <c r="E23" s="18">
        <v>0</v>
      </c>
      <c r="F23" s="18">
        <v>0</v>
      </c>
      <c r="G23" s="18">
        <v>6.5168626255502993</v>
      </c>
      <c r="H23" s="18">
        <v>0</v>
      </c>
      <c r="I23" s="18">
        <v>0</v>
      </c>
      <c r="J23" s="18">
        <v>5.5962741099859974</v>
      </c>
      <c r="K23" s="18">
        <v>0</v>
      </c>
      <c r="L23" s="18">
        <v>0</v>
      </c>
      <c r="M23" s="87">
        <v>10.159711341977635</v>
      </c>
      <c r="N23" s="11">
        <f t="shared" si="4"/>
        <v>28.78971070306423</v>
      </c>
      <c r="O23" s="19">
        <f t="shared" si="3"/>
        <v>2.7544690684141054E-3</v>
      </c>
    </row>
    <row r="24" spans="1:15">
      <c r="A24" s="16" t="s">
        <v>34</v>
      </c>
      <c r="B24" s="17">
        <v>49.576929861918387</v>
      </c>
      <c r="C24" s="18">
        <v>50.008696701702235</v>
      </c>
      <c r="D24" s="18">
        <v>48.958671199680936</v>
      </c>
      <c r="E24" s="18">
        <v>23.894390580192244</v>
      </c>
      <c r="F24" s="18">
        <v>18.668302249135873</v>
      </c>
      <c r="G24" s="18">
        <v>49.616461036884203</v>
      </c>
      <c r="H24" s="18">
        <v>27.136108092808605</v>
      </c>
      <c r="I24" s="18">
        <v>20.86915476554168</v>
      </c>
      <c r="J24" s="18">
        <v>23.207586344349028</v>
      </c>
      <c r="K24" s="18">
        <v>52.792138320213397</v>
      </c>
      <c r="L24" s="18">
        <v>17.916410002263266</v>
      </c>
      <c r="M24" s="87">
        <v>83.794846018599145</v>
      </c>
      <c r="N24" s="11">
        <f t="shared" si="4"/>
        <v>466.43969517328901</v>
      </c>
      <c r="O24" s="19">
        <f t="shared" si="3"/>
        <v>4.462683650720331E-2</v>
      </c>
    </row>
    <row r="25" spans="1:15">
      <c r="A25" s="16" t="s">
        <v>35</v>
      </c>
      <c r="B25" s="17">
        <v>0</v>
      </c>
      <c r="C25" s="18">
        <v>150.87528410385636</v>
      </c>
      <c r="D25" s="18">
        <v>150.87528410385636</v>
      </c>
      <c r="E25" s="18">
        <v>150.87528410385636</v>
      </c>
      <c r="F25" s="18">
        <v>150.87528410385636</v>
      </c>
      <c r="G25" s="18">
        <v>150.87528410385636</v>
      </c>
      <c r="H25" s="18">
        <v>73.548127951022167</v>
      </c>
      <c r="I25" s="18">
        <v>137.98742474505067</v>
      </c>
      <c r="J25" s="18">
        <v>137.98742474505067</v>
      </c>
      <c r="K25" s="18">
        <v>137.98742474505067</v>
      </c>
      <c r="L25" s="18">
        <v>137.98742474505067</v>
      </c>
      <c r="M25" s="87">
        <v>137.98742474505067</v>
      </c>
      <c r="N25" s="11">
        <f t="shared" si="4"/>
        <v>1517.8616721955573</v>
      </c>
      <c r="O25" s="19">
        <f t="shared" si="3"/>
        <v>0.14522212707573262</v>
      </c>
    </row>
    <row r="26" spans="1:15">
      <c r="A26" s="16" t="s">
        <v>115</v>
      </c>
      <c r="B26" s="17">
        <v>0</v>
      </c>
      <c r="C26" s="18">
        <v>37.985909451797035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170.93659253308667</v>
      </c>
      <c r="J26" s="18">
        <v>0</v>
      </c>
      <c r="K26" s="18">
        <v>0</v>
      </c>
      <c r="L26" s="18">
        <v>0</v>
      </c>
      <c r="M26" s="87">
        <v>22.791545671078222</v>
      </c>
      <c r="N26" s="11">
        <f t="shared" si="4"/>
        <v>231.71404765596191</v>
      </c>
      <c r="O26" s="19">
        <f t="shared" si="3"/>
        <v>2.2169350139299836E-2</v>
      </c>
    </row>
    <row r="27" spans="1:15">
      <c r="A27" s="16" t="s">
        <v>116</v>
      </c>
      <c r="B27" s="17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77.871114376183925</v>
      </c>
      <c r="I27" s="18">
        <v>0</v>
      </c>
      <c r="J27" s="18">
        <v>0</v>
      </c>
      <c r="K27" s="18">
        <v>0</v>
      </c>
      <c r="L27" s="18">
        <v>0</v>
      </c>
      <c r="M27" s="87">
        <v>0</v>
      </c>
      <c r="N27" s="11">
        <f t="shared" si="4"/>
        <v>77.871114376183925</v>
      </c>
      <c r="O27" s="19">
        <f t="shared" si="3"/>
        <v>7.4503553746827333E-3</v>
      </c>
    </row>
    <row r="28" spans="1:15">
      <c r="A28" s="16" t="s">
        <v>117</v>
      </c>
      <c r="B28" s="17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28.489432088847774</v>
      </c>
      <c r="J28" s="18">
        <v>0</v>
      </c>
      <c r="K28" s="18">
        <v>0</v>
      </c>
      <c r="L28" s="18">
        <v>0</v>
      </c>
      <c r="M28" s="87">
        <v>0</v>
      </c>
      <c r="N28" s="11">
        <f t="shared" si="4"/>
        <v>28.489432088847774</v>
      </c>
      <c r="O28" s="19">
        <f t="shared" si="3"/>
        <v>2.72573977122539E-3</v>
      </c>
    </row>
    <row r="29" spans="1:15">
      <c r="A29" s="16" t="s">
        <v>36</v>
      </c>
      <c r="B29" s="17">
        <v>0</v>
      </c>
      <c r="C29" s="18">
        <v>9.0406464495276957</v>
      </c>
      <c r="D29" s="18">
        <v>7.6731537092630013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87">
        <v>0</v>
      </c>
      <c r="N29" s="11">
        <f t="shared" si="4"/>
        <v>16.713800158790697</v>
      </c>
      <c r="O29" s="19">
        <f t="shared" si="3"/>
        <v>1.5991006657855623E-3</v>
      </c>
    </row>
    <row r="30" spans="1:15">
      <c r="A30" s="16" t="s">
        <v>37</v>
      </c>
      <c r="B30" s="17">
        <v>0</v>
      </c>
      <c r="C30" s="18">
        <v>0</v>
      </c>
      <c r="D30" s="18">
        <v>0.65715623351608876</v>
      </c>
      <c r="E30" s="18">
        <v>4.3019042454160141</v>
      </c>
      <c r="F30" s="18">
        <v>0.98763364574672297</v>
      </c>
      <c r="G30" s="18">
        <v>0</v>
      </c>
      <c r="H30" s="18">
        <v>4.3303936775048619</v>
      </c>
      <c r="I30" s="18">
        <v>1.3864856949905917</v>
      </c>
      <c r="J30" s="18">
        <v>1.4719539912571351</v>
      </c>
      <c r="K30" s="18">
        <v>0.36086613979207183</v>
      </c>
      <c r="L30" s="18">
        <v>7.5971818903594071E-2</v>
      </c>
      <c r="M30" s="87">
        <v>1.4529610365312366</v>
      </c>
      <c r="N30" s="11">
        <f t="shared" si="4"/>
        <v>15.025326483658318</v>
      </c>
      <c r="O30" s="19">
        <f t="shared" si="3"/>
        <v>1.4375551553442707E-3</v>
      </c>
    </row>
    <row r="31" spans="1:15">
      <c r="A31" s="16" t="s">
        <v>38</v>
      </c>
      <c r="B31" s="17">
        <v>36.367709709150482</v>
      </c>
      <c r="C31" s="18">
        <v>0.79770409848773771</v>
      </c>
      <c r="D31" s="18">
        <v>105.1810839765534</v>
      </c>
      <c r="E31" s="18">
        <v>1.8138271763233087</v>
      </c>
      <c r="F31" s="18">
        <v>76.798012434170658</v>
      </c>
      <c r="G31" s="18">
        <v>4.3780659938668673</v>
      </c>
      <c r="H31" s="18">
        <v>17.283588800567649</v>
      </c>
      <c r="I31" s="18">
        <v>18.043306989603593</v>
      </c>
      <c r="J31" s="18">
        <v>15.707173558318075</v>
      </c>
      <c r="K31" s="18">
        <v>58.498300555767429</v>
      </c>
      <c r="L31" s="18">
        <v>99.254332454336776</v>
      </c>
      <c r="M31" s="87">
        <v>429.42120987520252</v>
      </c>
      <c r="N31" s="11">
        <f t="shared" si="4"/>
        <v>863.54431562234856</v>
      </c>
      <c r="O31" s="19">
        <f t="shared" si="3"/>
        <v>8.2620007235203657E-2</v>
      </c>
    </row>
    <row r="32" spans="1:15">
      <c r="A32" s="16" t="s">
        <v>118</v>
      </c>
      <c r="B32" s="17">
        <v>0</v>
      </c>
      <c r="C32" s="18">
        <v>0</v>
      </c>
      <c r="D32" s="18">
        <v>569.78864177695561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87">
        <v>0</v>
      </c>
      <c r="N32" s="11">
        <f t="shared" si="4"/>
        <v>569.78864177695561</v>
      </c>
      <c r="O32" s="19">
        <f t="shared" si="3"/>
        <v>5.4514795424507809E-2</v>
      </c>
    </row>
    <row r="33" spans="1:15">
      <c r="A33" s="16" t="s">
        <v>39</v>
      </c>
      <c r="B33" s="17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87">
        <v>26.739060374263691</v>
      </c>
      <c r="N33" s="11">
        <f>SUM(B33:M33)</f>
        <v>26.739060374263691</v>
      </c>
      <c r="O33" s="19">
        <f t="shared" si="3"/>
        <v>2.558272136841149E-3</v>
      </c>
    </row>
    <row r="34" spans="1:15">
      <c r="A34" s="20" t="s">
        <v>40</v>
      </c>
      <c r="B34" s="17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87">
        <v>122.81870145321182</v>
      </c>
      <c r="N34" s="11">
        <f t="shared" ref="N34:N35" si="5">SUM(B34:M34)</f>
        <v>122.81870145321182</v>
      </c>
      <c r="O34" s="19">
        <f t="shared" si="3"/>
        <v>1.1750736840146558E-2</v>
      </c>
    </row>
    <row r="35" spans="1:15" ht="13.5" thickBot="1">
      <c r="A35" s="21" t="s">
        <v>41</v>
      </c>
      <c r="B35" s="22">
        <v>1367.2644542772862</v>
      </c>
      <c r="C35" s="23">
        <v>1630.2521458730985</v>
      </c>
      <c r="D35" s="23">
        <v>1736.549008039794</v>
      </c>
      <c r="E35" s="23">
        <v>1683.7368558042685</v>
      </c>
      <c r="F35" s="23">
        <v>1710.3268147376943</v>
      </c>
      <c r="G35" s="23">
        <v>1125.4535137948985</v>
      </c>
      <c r="H35" s="23">
        <v>934.71161721325689</v>
      </c>
      <c r="I35" s="23">
        <v>647.43628029382842</v>
      </c>
      <c r="J35" s="23">
        <v>839.32429579501411</v>
      </c>
      <c r="K35" s="23">
        <v>873.33254092197353</v>
      </c>
      <c r="L35" s="23">
        <v>1368.9395511596967</v>
      </c>
      <c r="M35" s="88">
        <v>1616.6775637688702</v>
      </c>
      <c r="N35" s="24">
        <f t="shared" si="5"/>
        <v>15534.004641679679</v>
      </c>
      <c r="O35" s="25">
        <f t="shared" si="3"/>
        <v>1.4862231765862686</v>
      </c>
    </row>
    <row r="36" spans="1:15">
      <c r="N36" s="26">
        <f>N6-'Кузовлева дом № 4'!D28</f>
        <v>0</v>
      </c>
      <c r="O36" s="27">
        <f>O6-'Кузовлева дом № 4'!E28</f>
        <v>0</v>
      </c>
    </row>
  </sheetData>
  <mergeCells count="2">
    <mergeCell ref="A1:O1"/>
    <mergeCell ref="A2:O2"/>
  </mergeCells>
  <pageMargins left="0.23" right="0.26" top="1.3" bottom="0.74803149606299213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34" sqref="R34"/>
    </sheetView>
  </sheetViews>
  <sheetFormatPr defaultRowHeight="12.7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opLeftCell="A10" workbookViewId="0">
      <selection activeCell="L53" sqref="L53"/>
    </sheetView>
  </sheetViews>
  <sheetFormatPr defaultRowHeight="12.75"/>
  <cols>
    <col min="1" max="1" width="39.5703125" style="163" customWidth="1"/>
    <col min="2" max="2" width="9.7109375" style="163" customWidth="1"/>
    <col min="3" max="3" width="9.85546875" style="163" customWidth="1"/>
    <col min="4" max="4" width="11.42578125" style="163" customWidth="1"/>
    <col min="5" max="5" width="9.85546875" style="163" customWidth="1"/>
    <col min="6" max="6" width="9.5703125" style="163" customWidth="1"/>
    <col min="7" max="8" width="9.140625" style="163" customWidth="1"/>
    <col min="9" max="9" width="9.85546875" style="163" customWidth="1"/>
    <col min="10" max="12" width="9.140625" style="163" customWidth="1"/>
    <col min="13" max="13" width="10.5703125" style="163" customWidth="1"/>
    <col min="14" max="14" width="11.140625" style="163" customWidth="1"/>
    <col min="15" max="16384" width="9.140625" style="163"/>
  </cols>
  <sheetData>
    <row r="1" spans="1:14" ht="21" customHeight="1">
      <c r="A1" s="162" t="s">
        <v>166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0.25" customHeight="1">
      <c r="A2" s="164" t="s">
        <v>167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13.5" customHeight="1">
      <c r="A3" s="165" t="s">
        <v>168</v>
      </c>
      <c r="B3" s="166" t="s">
        <v>169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 t="s">
        <v>170</v>
      </c>
    </row>
    <row r="4" spans="1:14" ht="13.5" customHeight="1">
      <c r="A4" s="165"/>
      <c r="B4" s="168" t="s">
        <v>4</v>
      </c>
      <c r="C4" s="168" t="s">
        <v>5</v>
      </c>
      <c r="D4" s="168" t="s">
        <v>6</v>
      </c>
      <c r="E4" s="168" t="s">
        <v>7</v>
      </c>
      <c r="F4" s="168" t="s">
        <v>8</v>
      </c>
      <c r="G4" s="168" t="s">
        <v>9</v>
      </c>
      <c r="H4" s="168" t="s">
        <v>10</v>
      </c>
      <c r="I4" s="168" t="s">
        <v>11</v>
      </c>
      <c r="J4" s="168" t="s">
        <v>12</v>
      </c>
      <c r="K4" s="168" t="s">
        <v>13</v>
      </c>
      <c r="L4" s="168" t="s">
        <v>14</v>
      </c>
      <c r="M4" s="168" t="s">
        <v>15</v>
      </c>
      <c r="N4" s="167"/>
    </row>
    <row r="5" spans="1:14" ht="16.5" customHeight="1">
      <c r="A5" s="169" t="s">
        <v>171</v>
      </c>
      <c r="B5" s="170">
        <v>15.939</v>
      </c>
      <c r="C5" s="170">
        <v>15.077</v>
      </c>
      <c r="D5" s="170">
        <v>15.077</v>
      </c>
      <c r="E5" s="170">
        <v>14.215</v>
      </c>
      <c r="F5" s="170">
        <v>15.077</v>
      </c>
      <c r="G5" s="170">
        <v>15.077</v>
      </c>
      <c r="H5" s="170">
        <v>15.077</v>
      </c>
      <c r="I5" s="170">
        <v>15.077</v>
      </c>
      <c r="J5" s="170">
        <v>15.077</v>
      </c>
      <c r="K5" s="170">
        <v>15.077</v>
      </c>
      <c r="L5" s="171">
        <v>15.077</v>
      </c>
      <c r="M5" s="171">
        <v>15.077</v>
      </c>
      <c r="N5" s="172">
        <f t="shared" ref="N5" si="0">SUM(B5:M5)</f>
        <v>180.92399999999998</v>
      </c>
    </row>
    <row r="6" spans="1:14">
      <c r="A6" s="173" t="s">
        <v>172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1:14">
      <c r="A7" s="165" t="s">
        <v>168</v>
      </c>
      <c r="B7" s="166" t="s">
        <v>169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7" t="s">
        <v>173</v>
      </c>
    </row>
    <row r="8" spans="1:14">
      <c r="A8" s="165"/>
      <c r="B8" s="168" t="s">
        <v>4</v>
      </c>
      <c r="C8" s="168" t="s">
        <v>5</v>
      </c>
      <c r="D8" s="168" t="s">
        <v>6</v>
      </c>
      <c r="E8" s="168" t="s">
        <v>7</v>
      </c>
      <c r="F8" s="168" t="s">
        <v>8</v>
      </c>
      <c r="G8" s="168" t="s">
        <v>9</v>
      </c>
      <c r="H8" s="168" t="s">
        <v>10</v>
      </c>
      <c r="I8" s="168" t="s">
        <v>11</v>
      </c>
      <c r="J8" s="168" t="s">
        <v>12</v>
      </c>
      <c r="K8" s="168" t="s">
        <v>13</v>
      </c>
      <c r="L8" s="168" t="s">
        <v>14</v>
      </c>
      <c r="M8" s="168" t="s">
        <v>15</v>
      </c>
      <c r="N8" s="167"/>
    </row>
    <row r="9" spans="1:14">
      <c r="A9" s="169" t="s">
        <v>171</v>
      </c>
      <c r="B9" s="170">
        <v>15.077</v>
      </c>
      <c r="C9" s="170">
        <v>15.077</v>
      </c>
      <c r="D9" s="170">
        <v>13.872999999999999</v>
      </c>
      <c r="E9" s="170">
        <v>15.077</v>
      </c>
      <c r="F9" s="170">
        <v>15.077</v>
      </c>
      <c r="G9" s="170">
        <v>15.077</v>
      </c>
      <c r="H9" s="170">
        <v>15.077</v>
      </c>
      <c r="I9" s="170">
        <v>15.077</v>
      </c>
      <c r="J9" s="170">
        <v>15.076000000000001</v>
      </c>
      <c r="K9" s="170">
        <v>15.076000000000001</v>
      </c>
      <c r="L9" s="171">
        <v>15.076000000000001</v>
      </c>
      <c r="M9" s="171">
        <v>15.074999999999999</v>
      </c>
      <c r="N9" s="172">
        <f t="shared" ref="N9" si="1">SUM(B9:M9)</f>
        <v>179.71499999999997</v>
      </c>
    </row>
    <row r="10" spans="1:14">
      <c r="A10" s="173" t="s">
        <v>174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</row>
    <row r="11" spans="1:14">
      <c r="A11" s="165" t="s">
        <v>168</v>
      </c>
      <c r="B11" s="166" t="s">
        <v>169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7" t="s">
        <v>175</v>
      </c>
    </row>
    <row r="12" spans="1:14">
      <c r="A12" s="165"/>
      <c r="B12" s="168" t="s">
        <v>4</v>
      </c>
      <c r="C12" s="168" t="s">
        <v>5</v>
      </c>
      <c r="D12" s="168" t="s">
        <v>6</v>
      </c>
      <c r="E12" s="168" t="s">
        <v>7</v>
      </c>
      <c r="F12" s="168" t="s">
        <v>8</v>
      </c>
      <c r="G12" s="168" t="s">
        <v>9</v>
      </c>
      <c r="H12" s="168" t="s">
        <v>10</v>
      </c>
      <c r="I12" s="168" t="s">
        <v>11</v>
      </c>
      <c r="J12" s="168" t="s">
        <v>12</v>
      </c>
      <c r="K12" s="168" t="s">
        <v>13</v>
      </c>
      <c r="L12" s="168" t="s">
        <v>14</v>
      </c>
      <c r="M12" s="168" t="s">
        <v>15</v>
      </c>
      <c r="N12" s="167"/>
    </row>
    <row r="13" spans="1:14">
      <c r="A13" s="169" t="s">
        <v>171</v>
      </c>
      <c r="B13" s="170">
        <v>15.076000000000001</v>
      </c>
      <c r="C13" s="170">
        <v>15.076000000000001</v>
      </c>
      <c r="D13" s="170">
        <v>15.076000000000001</v>
      </c>
      <c r="E13" s="170">
        <v>15.076000000000001</v>
      </c>
      <c r="F13" s="170">
        <v>15.076000000000001</v>
      </c>
      <c r="G13" s="170">
        <v>15.076000000000001</v>
      </c>
      <c r="H13" s="170">
        <v>15.077</v>
      </c>
      <c r="I13" s="170">
        <v>15.077</v>
      </c>
      <c r="J13" s="170">
        <v>15.077</v>
      </c>
      <c r="K13" s="170">
        <v>15.077</v>
      </c>
      <c r="L13" s="171">
        <v>15.077</v>
      </c>
      <c r="M13" s="171">
        <v>15.077</v>
      </c>
      <c r="N13" s="172">
        <f t="shared" ref="N13" si="2">SUM(B13:M13)</f>
        <v>180.91799999999998</v>
      </c>
    </row>
    <row r="14" spans="1:14">
      <c r="A14" s="173" t="s">
        <v>176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</row>
    <row r="15" spans="1:14">
      <c r="A15" s="165" t="s">
        <v>168</v>
      </c>
      <c r="B15" s="166" t="s">
        <v>169</v>
      </c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7" t="s">
        <v>177</v>
      </c>
    </row>
    <row r="16" spans="1:14">
      <c r="A16" s="165"/>
      <c r="B16" s="168" t="s">
        <v>4</v>
      </c>
      <c r="C16" s="168" t="s">
        <v>5</v>
      </c>
      <c r="D16" s="168" t="s">
        <v>6</v>
      </c>
      <c r="E16" s="168" t="s">
        <v>7</v>
      </c>
      <c r="F16" s="168" t="s">
        <v>8</v>
      </c>
      <c r="G16" s="168" t="s">
        <v>9</v>
      </c>
      <c r="H16" s="168" t="s">
        <v>10</v>
      </c>
      <c r="I16" s="168" t="s">
        <v>11</v>
      </c>
      <c r="J16" s="168" t="s">
        <v>12</v>
      </c>
      <c r="K16" s="168" t="s">
        <v>13</v>
      </c>
      <c r="L16" s="168" t="s">
        <v>14</v>
      </c>
      <c r="M16" s="168" t="s">
        <v>15</v>
      </c>
      <c r="N16" s="167"/>
    </row>
    <row r="17" spans="1:14" ht="15">
      <c r="A17" s="169" t="s">
        <v>171</v>
      </c>
      <c r="B17" s="170">
        <v>15.077</v>
      </c>
      <c r="C17" s="170">
        <v>15.077</v>
      </c>
      <c r="D17" s="170">
        <v>15.077</v>
      </c>
      <c r="E17" s="170">
        <v>15.077</v>
      </c>
      <c r="F17" s="170">
        <v>15.077</v>
      </c>
      <c r="G17" s="170">
        <v>15.077</v>
      </c>
      <c r="H17" s="170">
        <v>15.077</v>
      </c>
      <c r="I17" s="170">
        <v>15.077</v>
      </c>
      <c r="J17" s="170">
        <v>15.077</v>
      </c>
      <c r="K17" s="174">
        <v>15.077</v>
      </c>
      <c r="L17" s="171">
        <v>15.077</v>
      </c>
      <c r="M17" s="171">
        <v>19.956</v>
      </c>
      <c r="N17" s="172">
        <f>SUM(B17:M17)</f>
        <v>185.803</v>
      </c>
    </row>
    <row r="18" spans="1:14">
      <c r="A18" s="173" t="s">
        <v>97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</row>
    <row r="19" spans="1:14">
      <c r="A19" s="165" t="s">
        <v>168</v>
      </c>
      <c r="B19" s="166" t="s">
        <v>169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7" t="s">
        <v>178</v>
      </c>
    </row>
    <row r="20" spans="1:14">
      <c r="A20" s="165"/>
      <c r="B20" s="168" t="s">
        <v>4</v>
      </c>
      <c r="C20" s="168" t="s">
        <v>5</v>
      </c>
      <c r="D20" s="168" t="s">
        <v>6</v>
      </c>
      <c r="E20" s="168" t="s">
        <v>7</v>
      </c>
      <c r="F20" s="168" t="s">
        <v>8</v>
      </c>
      <c r="G20" s="168" t="s">
        <v>9</v>
      </c>
      <c r="H20" s="168" t="s">
        <v>10</v>
      </c>
      <c r="I20" s="168" t="s">
        <v>11</v>
      </c>
      <c r="J20" s="168" t="s">
        <v>12</v>
      </c>
      <c r="K20" s="168" t="s">
        <v>13</v>
      </c>
      <c r="L20" s="168" t="s">
        <v>14</v>
      </c>
      <c r="M20" s="168" t="s">
        <v>15</v>
      </c>
      <c r="N20" s="167"/>
    </row>
    <row r="21" spans="1:14" ht="15">
      <c r="A21" s="169" t="s">
        <v>171</v>
      </c>
      <c r="B21" s="170">
        <v>26.613</v>
      </c>
      <c r="C21" s="170">
        <v>26.611999999999998</v>
      </c>
      <c r="D21" s="170">
        <v>26.611999999999998</v>
      </c>
      <c r="E21" s="170">
        <v>26.611999999999998</v>
      </c>
      <c r="F21" s="170">
        <v>26.611999999999998</v>
      </c>
      <c r="G21" s="170">
        <v>0</v>
      </c>
      <c r="H21" s="170">
        <v>0</v>
      </c>
      <c r="I21" s="170">
        <v>0</v>
      </c>
      <c r="J21" s="170">
        <v>26.611999999999998</v>
      </c>
      <c r="K21" s="174">
        <v>19.629000000000001</v>
      </c>
      <c r="L21" s="171">
        <v>21.745999999999999</v>
      </c>
      <c r="M21" s="171">
        <v>22.51</v>
      </c>
      <c r="N21" s="172">
        <f>SUM(B21:M21)</f>
        <v>223.55799999999996</v>
      </c>
    </row>
    <row r="23" spans="1:14">
      <c r="A23" s="162" t="s">
        <v>179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</row>
    <row r="24" spans="1:14">
      <c r="A24" s="164" t="s">
        <v>167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</row>
    <row r="25" spans="1:14">
      <c r="A25" s="165" t="s">
        <v>168</v>
      </c>
      <c r="B25" s="166" t="s">
        <v>180</v>
      </c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75" t="s">
        <v>170</v>
      </c>
    </row>
    <row r="26" spans="1:14">
      <c r="A26" s="165"/>
      <c r="B26" s="168" t="s">
        <v>4</v>
      </c>
      <c r="C26" s="168" t="s">
        <v>5</v>
      </c>
      <c r="D26" s="168" t="s">
        <v>6</v>
      </c>
      <c r="E26" s="168" t="s">
        <v>7</v>
      </c>
      <c r="F26" s="168" t="s">
        <v>8</v>
      </c>
      <c r="G26" s="168" t="s">
        <v>9</v>
      </c>
      <c r="H26" s="168" t="s">
        <v>10</v>
      </c>
      <c r="I26" s="168" t="s">
        <v>11</v>
      </c>
      <c r="J26" s="168" t="s">
        <v>12</v>
      </c>
      <c r="K26" s="168" t="s">
        <v>13</v>
      </c>
      <c r="L26" s="168" t="s">
        <v>14</v>
      </c>
      <c r="M26" s="168" t="s">
        <v>15</v>
      </c>
      <c r="N26" s="175"/>
    </row>
    <row r="27" spans="1:14">
      <c r="A27" s="169" t="s">
        <v>171</v>
      </c>
      <c r="B27" s="176">
        <v>136</v>
      </c>
      <c r="C27" s="176">
        <v>161</v>
      </c>
      <c r="D27" s="176">
        <v>97</v>
      </c>
      <c r="E27" s="176">
        <v>121</v>
      </c>
      <c r="F27" s="176">
        <v>97</v>
      </c>
      <c r="G27" s="176">
        <v>110</v>
      </c>
      <c r="H27" s="176">
        <v>106</v>
      </c>
      <c r="I27" s="176">
        <v>111</v>
      </c>
      <c r="J27" s="176">
        <v>97</v>
      </c>
      <c r="K27" s="176">
        <v>95</v>
      </c>
      <c r="L27" s="177">
        <v>92</v>
      </c>
      <c r="M27" s="177">
        <v>106</v>
      </c>
      <c r="N27" s="178">
        <f t="shared" ref="N27" si="3">SUM(B27:M27)</f>
        <v>1329</v>
      </c>
    </row>
    <row r="28" spans="1:14">
      <c r="A28" s="173" t="s">
        <v>172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</row>
    <row r="29" spans="1:14">
      <c r="A29" s="165" t="s">
        <v>168</v>
      </c>
      <c r="B29" s="166" t="s">
        <v>180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75" t="s">
        <v>173</v>
      </c>
    </row>
    <row r="30" spans="1:14">
      <c r="A30" s="165"/>
      <c r="B30" s="168" t="s">
        <v>4</v>
      </c>
      <c r="C30" s="168" t="s">
        <v>5</v>
      </c>
      <c r="D30" s="168" t="s">
        <v>6</v>
      </c>
      <c r="E30" s="168" t="s">
        <v>7</v>
      </c>
      <c r="F30" s="168" t="s">
        <v>8</v>
      </c>
      <c r="G30" s="168" t="s">
        <v>9</v>
      </c>
      <c r="H30" s="168" t="s">
        <v>10</v>
      </c>
      <c r="I30" s="168" t="s">
        <v>11</v>
      </c>
      <c r="J30" s="168" t="s">
        <v>12</v>
      </c>
      <c r="K30" s="168" t="s">
        <v>13</v>
      </c>
      <c r="L30" s="168" t="s">
        <v>14</v>
      </c>
      <c r="M30" s="168" t="s">
        <v>15</v>
      </c>
      <c r="N30" s="175"/>
    </row>
    <row r="31" spans="1:14">
      <c r="A31" s="169" t="s">
        <v>171</v>
      </c>
      <c r="B31" s="177">
        <v>111</v>
      </c>
      <c r="C31" s="177">
        <v>112</v>
      </c>
      <c r="D31" s="177">
        <v>98</v>
      </c>
      <c r="E31" s="177">
        <v>134</v>
      </c>
      <c r="F31" s="177">
        <v>76</v>
      </c>
      <c r="G31" s="177">
        <v>96</v>
      </c>
      <c r="H31" s="177">
        <v>109</v>
      </c>
      <c r="I31" s="177">
        <v>110</v>
      </c>
      <c r="J31" s="177">
        <v>110</v>
      </c>
      <c r="K31" s="177">
        <v>130</v>
      </c>
      <c r="L31" s="177">
        <v>133</v>
      </c>
      <c r="M31" s="177">
        <v>116</v>
      </c>
      <c r="N31" s="178">
        <f t="shared" ref="N31" si="4">SUM(B31:M31)</f>
        <v>1335</v>
      </c>
    </row>
    <row r="32" spans="1:14">
      <c r="A32" s="173" t="s">
        <v>174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</row>
    <row r="33" spans="1:14">
      <c r="A33" s="165" t="s">
        <v>168</v>
      </c>
      <c r="B33" s="166" t="s">
        <v>180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7" t="s">
        <v>175</v>
      </c>
    </row>
    <row r="34" spans="1:14">
      <c r="A34" s="165"/>
      <c r="B34" s="168" t="s">
        <v>4</v>
      </c>
      <c r="C34" s="168" t="s">
        <v>5</v>
      </c>
      <c r="D34" s="168" t="s">
        <v>6</v>
      </c>
      <c r="E34" s="168" t="s">
        <v>7</v>
      </c>
      <c r="F34" s="168" t="s">
        <v>8</v>
      </c>
      <c r="G34" s="168" t="s">
        <v>9</v>
      </c>
      <c r="H34" s="168" t="s">
        <v>10</v>
      </c>
      <c r="I34" s="168" t="s">
        <v>11</v>
      </c>
      <c r="J34" s="168" t="s">
        <v>12</v>
      </c>
      <c r="K34" s="168" t="s">
        <v>13</v>
      </c>
      <c r="L34" s="168" t="s">
        <v>14</v>
      </c>
      <c r="M34" s="168" t="s">
        <v>15</v>
      </c>
      <c r="N34" s="167"/>
    </row>
    <row r="35" spans="1:14">
      <c r="A35" s="169" t="s">
        <v>171</v>
      </c>
      <c r="B35" s="177">
        <v>120</v>
      </c>
      <c r="C35" s="177">
        <v>90</v>
      </c>
      <c r="D35" s="177">
        <v>68</v>
      </c>
      <c r="E35" s="177">
        <v>95</v>
      </c>
      <c r="F35" s="177">
        <v>81</v>
      </c>
      <c r="G35" s="177">
        <v>95</v>
      </c>
      <c r="H35" s="177">
        <v>135</v>
      </c>
      <c r="I35" s="177">
        <v>273</v>
      </c>
      <c r="J35" s="177">
        <v>98</v>
      </c>
      <c r="K35" s="177">
        <v>85</v>
      </c>
      <c r="L35" s="177">
        <v>76</v>
      </c>
      <c r="M35" s="177">
        <v>74</v>
      </c>
      <c r="N35" s="178">
        <f t="shared" ref="N35" si="5">SUM(B35:M35)</f>
        <v>1290</v>
      </c>
    </row>
    <row r="36" spans="1:14">
      <c r="A36" s="173" t="s">
        <v>176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</row>
    <row r="37" spans="1:14">
      <c r="A37" s="165" t="s">
        <v>168</v>
      </c>
      <c r="B37" s="166" t="s">
        <v>180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7" t="s">
        <v>177</v>
      </c>
    </row>
    <row r="38" spans="1:14">
      <c r="A38" s="165"/>
      <c r="B38" s="168" t="s">
        <v>4</v>
      </c>
      <c r="C38" s="168" t="s">
        <v>5</v>
      </c>
      <c r="D38" s="168" t="s">
        <v>6</v>
      </c>
      <c r="E38" s="168" t="s">
        <v>7</v>
      </c>
      <c r="F38" s="168" t="s">
        <v>8</v>
      </c>
      <c r="G38" s="168" t="s">
        <v>9</v>
      </c>
      <c r="H38" s="168" t="s">
        <v>10</v>
      </c>
      <c r="I38" s="168" t="s">
        <v>11</v>
      </c>
      <c r="J38" s="168" t="s">
        <v>12</v>
      </c>
      <c r="K38" s="168" t="s">
        <v>13</v>
      </c>
      <c r="L38" s="168" t="s">
        <v>14</v>
      </c>
      <c r="M38" s="168" t="s">
        <v>15</v>
      </c>
      <c r="N38" s="167"/>
    </row>
    <row r="39" spans="1:14">
      <c r="A39" s="169" t="s">
        <v>171</v>
      </c>
      <c r="B39" s="177">
        <v>95</v>
      </c>
      <c r="C39" s="177">
        <v>96</v>
      </c>
      <c r="D39" s="177">
        <v>89</v>
      </c>
      <c r="E39" s="177">
        <v>102</v>
      </c>
      <c r="F39" s="176">
        <v>96</v>
      </c>
      <c r="G39" s="176">
        <v>119</v>
      </c>
      <c r="H39" s="176">
        <v>121</v>
      </c>
      <c r="I39" s="177">
        <v>137</v>
      </c>
      <c r="J39" s="177">
        <v>173</v>
      </c>
      <c r="K39" s="177">
        <v>177</v>
      </c>
      <c r="L39" s="177">
        <v>191</v>
      </c>
      <c r="M39" s="177">
        <v>136</v>
      </c>
      <c r="N39" s="178">
        <f>SUM(B39:M39)</f>
        <v>1532</v>
      </c>
    </row>
    <row r="40" spans="1:14">
      <c r="A40" s="173" t="s">
        <v>97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</row>
    <row r="41" spans="1:14">
      <c r="A41" s="165" t="s">
        <v>168</v>
      </c>
      <c r="B41" s="166" t="s">
        <v>181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 t="s">
        <v>178</v>
      </c>
    </row>
    <row r="42" spans="1:14">
      <c r="A42" s="165"/>
      <c r="B42" s="168" t="s">
        <v>4</v>
      </c>
      <c r="C42" s="168" t="s">
        <v>5</v>
      </c>
      <c r="D42" s="168" t="s">
        <v>6</v>
      </c>
      <c r="E42" s="168" t="s">
        <v>7</v>
      </c>
      <c r="F42" s="168" t="s">
        <v>8</v>
      </c>
      <c r="G42" s="168" t="s">
        <v>9</v>
      </c>
      <c r="H42" s="168" t="s">
        <v>10</v>
      </c>
      <c r="I42" s="168" t="s">
        <v>11</v>
      </c>
      <c r="J42" s="168" t="s">
        <v>12</v>
      </c>
      <c r="K42" s="168" t="s">
        <v>13</v>
      </c>
      <c r="L42" s="168" t="s">
        <v>14</v>
      </c>
      <c r="M42" s="168" t="s">
        <v>15</v>
      </c>
      <c r="N42" s="167"/>
    </row>
    <row r="43" spans="1:14">
      <c r="A43" s="169" t="s">
        <v>171</v>
      </c>
      <c r="B43" s="177">
        <v>129</v>
      </c>
      <c r="C43" s="177">
        <v>123</v>
      </c>
      <c r="D43" s="177">
        <v>126</v>
      </c>
      <c r="E43" s="177">
        <v>121</v>
      </c>
      <c r="F43" s="177">
        <v>112</v>
      </c>
      <c r="G43" s="177">
        <v>127</v>
      </c>
      <c r="H43" s="177">
        <v>168</v>
      </c>
      <c r="I43" s="177">
        <v>134</v>
      </c>
      <c r="J43" s="177">
        <v>199</v>
      </c>
      <c r="K43" s="177">
        <v>139</v>
      </c>
      <c r="L43" s="177">
        <v>114</v>
      </c>
      <c r="M43" s="177">
        <v>114</v>
      </c>
      <c r="N43" s="178">
        <f>SUM(B43:M43)</f>
        <v>1606</v>
      </c>
    </row>
    <row r="44" spans="1:14">
      <c r="A44" s="179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1"/>
    </row>
    <row r="45" spans="1:14">
      <c r="A45" s="182" t="s">
        <v>182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</row>
  </sheetData>
  <mergeCells count="43">
    <mergeCell ref="A45:N45"/>
    <mergeCell ref="A36:N36"/>
    <mergeCell ref="A37:A38"/>
    <mergeCell ref="B37:M37"/>
    <mergeCell ref="N37:N38"/>
    <mergeCell ref="A40:N40"/>
    <mergeCell ref="A41:A42"/>
    <mergeCell ref="B41:M41"/>
    <mergeCell ref="N41:N42"/>
    <mergeCell ref="A29:A30"/>
    <mergeCell ref="B29:M29"/>
    <mergeCell ref="N29:N30"/>
    <mergeCell ref="A32:N32"/>
    <mergeCell ref="A33:A34"/>
    <mergeCell ref="B33:M33"/>
    <mergeCell ref="N33:N34"/>
    <mergeCell ref="A23:N23"/>
    <mergeCell ref="A24:N24"/>
    <mergeCell ref="A25:A26"/>
    <mergeCell ref="B25:M25"/>
    <mergeCell ref="N25:N26"/>
    <mergeCell ref="A28:N28"/>
    <mergeCell ref="A14:N14"/>
    <mergeCell ref="A15:A16"/>
    <mergeCell ref="B15:M15"/>
    <mergeCell ref="N15:N16"/>
    <mergeCell ref="A18:N18"/>
    <mergeCell ref="A19:A20"/>
    <mergeCell ref="B19:M19"/>
    <mergeCell ref="N19:N20"/>
    <mergeCell ref="A7:A8"/>
    <mergeCell ref="B7:M7"/>
    <mergeCell ref="N7:N8"/>
    <mergeCell ref="A10:N10"/>
    <mergeCell ref="A11:A12"/>
    <mergeCell ref="B11:M11"/>
    <mergeCell ref="N11:N12"/>
    <mergeCell ref="A1:N1"/>
    <mergeCell ref="A2:N2"/>
    <mergeCell ref="A3:A4"/>
    <mergeCell ref="B3:M3"/>
    <mergeCell ref="N3:N4"/>
    <mergeCell ref="A6:N6"/>
  </mergeCells>
  <pageMargins left="0.16" right="0.16" top="1.34" bottom="0.23" header="0.31496062992125984" footer="0.16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Кузовлева дом № 4</vt:lpstr>
      <vt:lpstr>ремонт Кузовлева 4</vt:lpstr>
      <vt:lpstr>статьи Кузов 4</vt:lpstr>
      <vt:lpstr>упр Кузовлева 4</vt:lpstr>
      <vt:lpstr>снятие за недопоставку</vt:lpstr>
      <vt:lpstr>ресурсы Кузов дом № 4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дты</dc:creator>
  <cp:lastModifiedBy>ekonomist</cp:lastModifiedBy>
  <cp:lastPrinted>2016-03-09T12:13:53Z</cp:lastPrinted>
  <dcterms:created xsi:type="dcterms:W3CDTF">2015-03-21T20:53:56Z</dcterms:created>
  <dcterms:modified xsi:type="dcterms:W3CDTF">2016-03-10T10:51:14Z</dcterms:modified>
</cp:coreProperties>
</file>